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lde.tura2\Dottorato 2018-2021\Articoli\Articoli Pubblicati\Articolo EEAG\"/>
    </mc:Choice>
  </mc:AlternateContent>
  <xr:revisionPtr revIDLastSave="0" documentId="13_ncr:1_{94989976-B975-4BE3-A1AB-DBAD277B1187}" xr6:coauthVersionLast="36" xr6:coauthVersionMax="36" xr10:uidLastSave="{00000000-0000-0000-0000-000000000000}"/>
  <bookViews>
    <workbookView xWindow="0" yWindow="0" windowWidth="28800" windowHeight="12230" tabRatio="851" xr2:uid="{00000000-000D-0000-FFFF-FFFF00000000}"/>
  </bookViews>
  <sheets>
    <sheet name="Linearity" sheetId="4" r:id="rId1"/>
    <sheet name="Recovery" sheetId="9" r:id="rId2"/>
    <sheet name="Robustness" sheetId="7" r:id="rId3"/>
    <sheet name="Precision inter-day" sheetId="10" r:id="rId4"/>
  </sheets>
  <externalReferences>
    <externalReference r:id="rId5"/>
  </externalReferences>
  <definedNames>
    <definedName name="xbase1" hidden="1">(ROW(OFFSET(#REF!,0,0,502,1)))</definedName>
    <definedName name="xbase13" hidden="1">(ROW(OFFSET(#REF!,0,0,502,1)))</definedName>
    <definedName name="xbase17" hidden="1">(ROW(OFFSET(#REF!,0,0,502,1)))</definedName>
    <definedName name="xbase25" hidden="1">(ROW(OFFSET(#REF!,0,0,502,1)))</definedName>
    <definedName name="xbase29" hidden="1">(ROW(OFFSET(#REF!,0,0,502,1)))</definedName>
    <definedName name="xbase37" hidden="1">(ROW(OFFSET(#REF!,0,0,502,1)))</definedName>
    <definedName name="xbase41" hidden="1">(ROW(OFFSET(#REF!,0,0,502,1)))</definedName>
    <definedName name="xbase49" hidden="1">(ROW(OFFSET(#REF!,0,0,502,1)))</definedName>
    <definedName name="xbase5" hidden="1">(ROW(OFFSET(#REF!,0,0,502,1)))</definedName>
    <definedName name="xbase53" hidden="1">(ROW(OFFSET(#REF!,0,0,502,1)))</definedName>
    <definedName name="xbase61" hidden="1">(ROW(OFFSET(#REF!,0,0,502,1)))</definedName>
    <definedName name="xbase65" hidden="1">(ROW(OFFSET(#REF!,0,0,502,1)))</definedName>
    <definedName name="xbase73" hidden="1">(ROW(OFFSET(#REF!,0,0,502,1)))</definedName>
    <definedName name="xbase77" hidden="1">(ROW(OFFSET(#REF!,0,0,502,1)))</definedName>
    <definedName name="xbase85" hidden="1">(ROW(OFFSET(#REF!,0,0,502,1)))</definedName>
    <definedName name="xbase89" hidden="1">(ROW(OFFSET(#REF!,0,0,502,1)))</definedName>
    <definedName name="xdata11" hidden="1">ROW(OFFSET(#REF!,0,0,9,1))-3*INT((-1/2+ROW(OFFSET(#REF!,0,0,9,1)))/3)</definedName>
    <definedName name="xdata14" hidden="1">2.7764450333+2*INT([0]!xbase13/2-1/2)*0.0205144533</definedName>
    <definedName name="xdata18" hidden="1">-13.033671677+2*INT([0]!xbase17/2-1/2)*0.0205144533</definedName>
    <definedName name="xdata2" hidden="1">2.7764450333+2*INT([0]!xbase1/2-1/2)*0.0205144533</definedName>
    <definedName name="xdata21" hidden="1">-13.033671677+(ROW(OFFSET(#REF!,0,0,500,1))-1)*0.052239165</definedName>
    <definedName name="xdata23" hidden="1">ROW(OFFSET(#REF!,0,0,9,1))-3*INT((-1/2+ROW(OFFSET(#REF!,0,0,9,1)))/3)</definedName>
    <definedName name="xdata26" hidden="1">2.7764450333+2*INT([0]!xbase25/2-1/2)*0.0205144533</definedName>
    <definedName name="xdata30" hidden="1">-13.033671677+2*INT([0]!xbase29/2-1/2)*0.0205144533</definedName>
    <definedName name="xdata33" hidden="1">-13.033671677+(ROW(OFFSET(#REF!,0,0,500,1))-1)*0.052239165</definedName>
    <definedName name="xdata35" hidden="1">ROW(OFFSET(#REF!,0,0,9,1))-3*INT((-1/2+ROW(OFFSET(#REF!,0,0,9,1)))/3)</definedName>
    <definedName name="xdata38" hidden="1">2.7764450333+2*INT([0]!xbase37/2-1/2)*0.0205144533</definedName>
    <definedName name="xdata42" hidden="1">-13.033671677+2*INT([0]!xbase41/2-1/2)*0.0205144533</definedName>
    <definedName name="xdata45" hidden="1">-13.033671677+(ROW(OFFSET(#REF!,0,0,500,1))-1)*0.052239165</definedName>
    <definedName name="xdata47" hidden="1">ROW(OFFSET(#REF!,0,0,9,1))-3*INT((-1/2+ROW(OFFSET(#REF!,0,0,9,1)))/3)</definedName>
    <definedName name="xdata50" hidden="1">2.7764450333+2*INT([0]!xbase49/2-1/2)*0.0205144533</definedName>
    <definedName name="xdata54" hidden="1">-13.033671677+2*INT([0]!xbase53/2-1/2)*0.0205144533</definedName>
    <definedName name="xdata57" hidden="1">-13.033671677+(ROW(OFFSET(#REF!,0,0,500,1))-1)*0.052239165</definedName>
    <definedName name="xdata59" hidden="1">ROW(OFFSET(#REF!,0,0,9,1))-3*INT((-1/2+ROW(OFFSET(#REF!,0,0,9,1)))/3)</definedName>
    <definedName name="xdata6" hidden="1">-13.033671677+2*INT([0]!xbase5/2-1/2)*0.0205144533</definedName>
    <definedName name="xdata62" hidden="1">2.7764450333+2*INT([0]!xbase61/2-1/2)*0.0205144533</definedName>
    <definedName name="xdata66" hidden="1">-13.033671677+2*INT([0]!xbase65/2-1/2)*0.0205144533</definedName>
    <definedName name="xdata69" hidden="1">-13.033671677+(ROW(OFFSET(#REF!,0,0,500,1))-1)*0.052239165</definedName>
    <definedName name="xdata71" hidden="1">ROW(OFFSET(#REF!,0,0,9,1))-3*INT((-1/2+ROW(OFFSET(#REF!,0,0,9,1)))/3)</definedName>
    <definedName name="xdata74" hidden="1">2.7764450333+2*INT([0]!xbase73/2-1/2)*0.0205144533</definedName>
    <definedName name="xdata78" hidden="1">-13.033671677+2*INT([0]!xbase77/2-1/2)*0.0205144533</definedName>
    <definedName name="xdata81" hidden="1">-13.033671677+(ROW(OFFSET(#REF!,0,0,500,1))-1)*0.052239165</definedName>
    <definedName name="xdata83" hidden="1">ROW(OFFSET(#REF!,0,0,9,1))-3*INT((-1/2+ROW(OFFSET(#REF!,0,0,9,1)))/3)</definedName>
    <definedName name="xdata86" hidden="1">2.7764450333+2*INT([0]!xbase85/2-1/2)*0.0205144533</definedName>
    <definedName name="xdata9" hidden="1">-13.033671677+(ROW(OFFSET(#REF!,0,0,500,1))-1)*0.052239165</definedName>
    <definedName name="xdata90" hidden="1">-13.033671677+2*INT([0]!xbase89/2-1/2)*0.0205144533</definedName>
    <definedName name="xdata93" hidden="1">-13.033671677+(ROW(OFFSET(#REF!,0,0,500,1))-1)*0.052239165</definedName>
    <definedName name="xdata95" hidden="1">ROW(OFFSET(#REF!,0,0,9,1))-3*INT((-1/2+ROW(OFFSET(#REF!,0,0,9,1)))/3)</definedName>
    <definedName name="xlstatbox15" hidden="1">IF(-1^(INT([0]!xbase13/2)+2)&gt;0,2.7764450333+2*INT([0]!xbase13/2-1/2)*0.0205144533,50)</definedName>
    <definedName name="xlstatbox19" hidden="1">IF(-1^(INT([0]!xbase17/2)+2)&gt;0,-13.033671677+2*INT([0]!xbase17/2-1/2)*0.0205144533,50)</definedName>
    <definedName name="xlstatbox27" hidden="1">IF(-1^(INT([0]!xbase25/2)+2)&gt;0,2.7764450333+2*INT([0]!xbase25/2-1/2)*0.0205144533,50)</definedName>
    <definedName name="xlstatbox3" hidden="1">IF(-1^(INT([0]!xbase1/2)+2)&gt;0,2.7764450333+2*INT([0]!xbase1/2-1/2)*0.0205144533,50)</definedName>
    <definedName name="xlstatbox31" hidden="1">IF(-1^(INT([0]!xbase29/2)+2)&gt;0,-13.033671677+2*INT([0]!xbase29/2-1/2)*0.0205144533,50)</definedName>
    <definedName name="xlstatbox39" hidden="1">IF(-1^(INT([0]!xbase37/2)+2)&gt;0,2.7764450333+2*INT([0]!xbase37/2-1/2)*0.0205144533,50)</definedName>
    <definedName name="xlstatbox43" hidden="1">IF(-1^(INT([0]!xbase41/2)+2)&gt;0,-13.033671677+2*INT([0]!xbase41/2-1/2)*0.0205144533,50)</definedName>
    <definedName name="xlstatbox51" hidden="1">IF(-1^(INT([0]!xbase49/2)+2)&gt;0,2.7764450333+2*INT([0]!xbase49/2-1/2)*0.0205144533,50)</definedName>
    <definedName name="xlstatbox55" hidden="1">IF(-1^(INT([0]!xbase53/2)+2)&gt;0,-13.033671677+2*INT([0]!xbase53/2-1/2)*0.0205144533,50)</definedName>
    <definedName name="xlstatbox63" hidden="1">IF(-1^(INT([0]!xbase61/2)+2)&gt;0,2.7764450333+2*INT([0]!xbase61/2-1/2)*0.0205144533,50)</definedName>
    <definedName name="xlstatbox67" hidden="1">IF(-1^(INT([0]!xbase65/2)+2)&gt;0,-13.033671677+2*INT([0]!xbase65/2-1/2)*0.0205144533,50)</definedName>
    <definedName name="xlstatbox7" hidden="1">IF(-1^(INT([0]!xbase5/2)+2)&gt;0,-13.033671677+2*INT([0]!xbase5/2-1/2)*0.0205144533,50)</definedName>
    <definedName name="xlstatbox75" hidden="1">IF(-1^(INT([0]!xbase73/2)+2)&gt;0,2.7764450333+2*INT([0]!xbase73/2-1/2)*0.0205144533,50)</definedName>
    <definedName name="xlstatbox79" hidden="1">IF(-1^(INT([0]!xbase77/2)+2)&gt;0,-13.033671677+2*INT([0]!xbase77/2-1/2)*0.0205144533,50)</definedName>
    <definedName name="xlstatbox87" hidden="1">IF(-1^(INT([0]!xbase85/2)+2)&gt;0,2.7764450333+2*INT([0]!xbase85/2-1/2)*0.0205144533,50)</definedName>
    <definedName name="xlstatbox91" hidden="1">IF(-1^(INT([0]!xbase89/2)+2)&gt;0,-13.033671677+2*INT([0]!xbase89/2-1/2)*0.0205144533,50)</definedName>
    <definedName name="ydata10" hidden="1">[1]!XLSTAT_PDFStudent([0]!xdata9,4)</definedName>
    <definedName name="ydata12" hidden="1">1+INT((ROW(OFFSET(#REF!,0,0,9,1))-1/2)/3)</definedName>
    <definedName name="ydata16" hidden="1">[1]!XLSTAT_PDFStudent([0]!xlstatbox15,4)</definedName>
    <definedName name="ydata20" hidden="1">[1]!XLSTAT_PDFStudent([0]!xlstatbox19,4)</definedName>
    <definedName name="ydata22" hidden="1">[1]!XLSTAT_PDFStudent([0]!xdata21,4)</definedName>
    <definedName name="ydata24" hidden="1">1+INT((ROW(OFFSET(#REF!,0,0,9,1))-1/2)/3)</definedName>
    <definedName name="ydata36" hidden="1">1+INT((ROW(OFFSET(#REF!,0,0,9,1))-1/2)/3)</definedName>
    <definedName name="ydata4" hidden="1">[1]!XLSTAT_PDFStudent([0]!xlstatbox3,4)</definedName>
    <definedName name="ydata48" hidden="1">1+INT((ROW(OFFSET(#REF!,0,0,9,1))-1/2)/3)</definedName>
    <definedName name="ydata60" hidden="1">1+INT((ROW(OFFSET(#REF!,0,0,9,1))-1/2)/3)</definedName>
    <definedName name="ydata72" hidden="1">1+INT((ROW(OFFSET(#REF!,0,0,9,1))-1/2)/3)</definedName>
    <definedName name="ydata8" hidden="1">[1]!XLSTAT_PDFStudent([0]!xlstatbox7,4)</definedName>
    <definedName name="ydata84" hidden="1">1+INT((ROW(OFFSET(#REF!,0,0,9,1))-1/2)/3)</definedName>
    <definedName name="ydata96" hidden="1">1+INT((ROW(OFFSET(#REF!,0,0,9,1))-1/2)/3)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0" l="1"/>
  <c r="G4" i="10"/>
  <c r="B9" i="10" l="1"/>
  <c r="N38" i="10"/>
  <c r="M38" i="10"/>
  <c r="L38" i="10"/>
  <c r="N28" i="10"/>
  <c r="M28" i="10"/>
  <c r="L28" i="10"/>
  <c r="N18" i="10"/>
  <c r="M18" i="10"/>
  <c r="L18" i="10"/>
  <c r="N7" i="10"/>
  <c r="D4" i="10"/>
  <c r="J37" i="10"/>
  <c r="G37" i="10"/>
  <c r="D37" i="10"/>
  <c r="J36" i="10"/>
  <c r="G36" i="10"/>
  <c r="D36" i="10"/>
  <c r="J35" i="10"/>
  <c r="G35" i="10"/>
  <c r="E39" i="10" s="1"/>
  <c r="D35" i="10"/>
  <c r="J27" i="10"/>
  <c r="G27" i="10"/>
  <c r="D27" i="10"/>
  <c r="J26" i="10"/>
  <c r="G26" i="10"/>
  <c r="D26" i="10"/>
  <c r="J25" i="10"/>
  <c r="G25" i="10"/>
  <c r="D25" i="10"/>
  <c r="J17" i="10"/>
  <c r="G17" i="10"/>
  <c r="D17" i="10"/>
  <c r="J16" i="10"/>
  <c r="G16" i="10"/>
  <c r="D16" i="10"/>
  <c r="J15" i="10"/>
  <c r="G15" i="10"/>
  <c r="D15" i="10"/>
  <c r="L7" i="10"/>
  <c r="J6" i="10"/>
  <c r="G6" i="10"/>
  <c r="D6" i="10"/>
  <c r="J5" i="10"/>
  <c r="G5" i="10"/>
  <c r="D5" i="10"/>
  <c r="B7" i="10" s="1"/>
  <c r="J4" i="10"/>
  <c r="E28" i="10" l="1"/>
  <c r="H7" i="10"/>
  <c r="H8" i="10"/>
  <c r="H9" i="10" s="1"/>
  <c r="H28" i="10"/>
  <c r="E38" i="10"/>
  <c r="E40" i="10" s="1"/>
  <c r="E8" i="10"/>
  <c r="E19" i="10"/>
  <c r="E20" i="10" s="1"/>
  <c r="E18" i="10"/>
  <c r="H38" i="10"/>
  <c r="B18" i="10"/>
  <c r="H18" i="10"/>
  <c r="B28" i="10"/>
  <c r="B38" i="10"/>
  <c r="H19" i="10"/>
  <c r="H20" i="10" s="1"/>
  <c r="B29" i="10"/>
  <c r="H39" i="10"/>
  <c r="H40" i="10" s="1"/>
  <c r="E29" i="10"/>
  <c r="B19" i="10"/>
  <c r="B20" i="10" s="1"/>
  <c r="H29" i="10"/>
  <c r="H30" i="10" s="1"/>
  <c r="B39" i="10"/>
  <c r="B40" i="10" s="1"/>
  <c r="B8" i="10"/>
  <c r="E7" i="10"/>
  <c r="E9" i="10" l="1"/>
  <c r="B30" i="10"/>
  <c r="E30" i="10"/>
  <c r="J33" i="9" l="1"/>
  <c r="J35" i="9"/>
  <c r="J37" i="9"/>
  <c r="J39" i="9"/>
  <c r="I33" i="9"/>
  <c r="I35" i="9"/>
  <c r="I37" i="9"/>
  <c r="I39" i="9"/>
  <c r="J31" i="9"/>
  <c r="I31" i="9"/>
  <c r="J19" i="9"/>
  <c r="J21" i="9"/>
  <c r="J23" i="9"/>
  <c r="J25" i="9"/>
  <c r="I19" i="9"/>
  <c r="I21" i="9"/>
  <c r="I23" i="9"/>
  <c r="I25" i="9"/>
  <c r="J17" i="9"/>
  <c r="I17" i="9"/>
  <c r="H32" i="9"/>
  <c r="H33" i="9"/>
  <c r="H36" i="9"/>
  <c r="H37" i="9"/>
  <c r="H40" i="9"/>
  <c r="H31" i="9"/>
  <c r="H3" i="9"/>
  <c r="G32" i="9"/>
  <c r="G33" i="9"/>
  <c r="G34" i="9"/>
  <c r="H34" i="9" s="1"/>
  <c r="G35" i="9"/>
  <c r="H35" i="9" s="1"/>
  <c r="G36" i="9"/>
  <c r="G37" i="9"/>
  <c r="G38" i="9"/>
  <c r="H38" i="9" s="1"/>
  <c r="G39" i="9"/>
  <c r="H39" i="9" s="1"/>
  <c r="G40" i="9"/>
  <c r="G31" i="9"/>
  <c r="G18" i="9"/>
  <c r="H18" i="9" s="1"/>
  <c r="G19" i="9"/>
  <c r="H19" i="9" s="1"/>
  <c r="G20" i="9"/>
  <c r="H20" i="9" s="1"/>
  <c r="G21" i="9"/>
  <c r="H21" i="9" s="1"/>
  <c r="G22" i="9"/>
  <c r="H22" i="9" s="1"/>
  <c r="G23" i="9"/>
  <c r="H23" i="9" s="1"/>
  <c r="G24" i="9"/>
  <c r="H24" i="9" s="1"/>
  <c r="G25" i="9"/>
  <c r="H25" i="9" s="1"/>
  <c r="G26" i="9"/>
  <c r="H26" i="9" s="1"/>
  <c r="G17" i="9"/>
  <c r="H17" i="9" s="1"/>
  <c r="G3" i="9"/>
  <c r="H7" i="9"/>
  <c r="I7" i="9" s="1"/>
  <c r="G4" i="9"/>
  <c r="H4" i="9" s="1"/>
  <c r="G5" i="9"/>
  <c r="H5" i="9" s="1"/>
  <c r="G6" i="9"/>
  <c r="H6" i="9" s="1"/>
  <c r="G7" i="9"/>
  <c r="G8" i="9"/>
  <c r="H8" i="9" s="1"/>
  <c r="G9" i="9"/>
  <c r="H9" i="9" s="1"/>
  <c r="J9" i="9" s="1"/>
  <c r="G10" i="9"/>
  <c r="H10" i="9" s="1"/>
  <c r="G11" i="9"/>
  <c r="H11" i="9" s="1"/>
  <c r="G12" i="9"/>
  <c r="H12" i="9" s="1"/>
  <c r="J3" i="9"/>
  <c r="I11" i="9" l="1"/>
  <c r="J11" i="9"/>
  <c r="I5" i="9"/>
  <c r="J5" i="9"/>
  <c r="J7" i="9"/>
  <c r="I9" i="9"/>
  <c r="I3" i="9"/>
</calcChain>
</file>

<file path=xl/sharedStrings.xml><?xml version="1.0" encoding="utf-8"?>
<sst xmlns="http://schemas.openxmlformats.org/spreadsheetml/2006/main" count="252" uniqueCount="82">
  <si>
    <t>Ethyl Linoleate</t>
  </si>
  <si>
    <t>Ethyl Oleate</t>
  </si>
  <si>
    <t>Ethyl Stearate</t>
  </si>
  <si>
    <t>CONCENTRATION (ppm)</t>
  </si>
  <si>
    <t>Ethyl Palmitate</t>
  </si>
  <si>
    <t>AREA (mean)</t>
  </si>
  <si>
    <t>Area</t>
  </si>
  <si>
    <t>Flow 0.7 mL/min</t>
  </si>
  <si>
    <t>Flow 1 mL/min</t>
  </si>
  <si>
    <t xml:space="preserve">Ethyl Linoleate </t>
  </si>
  <si>
    <t>Compound</t>
  </si>
  <si>
    <t>Area direct injection</t>
  </si>
  <si>
    <t>10 ppm</t>
  </si>
  <si>
    <t>25 ppm</t>
  </si>
  <si>
    <t>50 ppm</t>
  </si>
  <si>
    <t>Area processed sample corresponding to 25 ppm</t>
  </si>
  <si>
    <t>Area processed sample corresponding to 10 ppm</t>
  </si>
  <si>
    <t>Area processed sample corresponding to 50 ppm</t>
  </si>
  <si>
    <t>Area (direct injection)</t>
  </si>
  <si>
    <t>Area (processed sample)</t>
  </si>
  <si>
    <t>Recovery (%)</t>
  </si>
  <si>
    <t>Injected conc (mcg/mL) GC</t>
  </si>
  <si>
    <t>Injected conc (mcg/mL) HPLC</t>
  </si>
  <si>
    <t>Methyl Heptadecanoate</t>
  </si>
  <si>
    <t>Replicate 1</t>
  </si>
  <si>
    <t>Replicate 2</t>
  </si>
  <si>
    <t>Replicate 3</t>
  </si>
  <si>
    <t>Ethyl palmitate Replicate 1</t>
  </si>
  <si>
    <t>Ethyl linoleate Replicate 1</t>
  </si>
  <si>
    <t>Ethyl oleate Replicate 1</t>
  </si>
  <si>
    <t>Ethyl stearate Replicate 1</t>
  </si>
  <si>
    <t>Methyl heptadecanoate Replicate 1</t>
  </si>
  <si>
    <t>Ethyl palmitate Replicate 2</t>
  </si>
  <si>
    <t>Ethyl linoleate Replicate 2</t>
  </si>
  <si>
    <t>Ethyl oleate Replicate 2</t>
  </si>
  <si>
    <t>Ethyl stearate Replicate 2</t>
  </si>
  <si>
    <t>Methyl heptadecanoate Replicate 2</t>
  </si>
  <si>
    <t>Mean Recovery (%)</t>
  </si>
  <si>
    <t>Concentration ratio (10/1,33)</t>
  </si>
  <si>
    <t>Standard deviation</t>
  </si>
  <si>
    <t>Concentration ratio (25/3,33)</t>
  </si>
  <si>
    <t>Concentration ratio (50/6,67)</t>
  </si>
  <si>
    <t>DAY 1</t>
  </si>
  <si>
    <t>DAY 2</t>
  </si>
  <si>
    <t>DAY 3</t>
  </si>
  <si>
    <t>SQ</t>
  </si>
  <si>
    <t>gdl</t>
  </si>
  <si>
    <t>MQ</t>
  </si>
  <si>
    <t>F</t>
  </si>
  <si>
    <t>F crit</t>
  </si>
  <si>
    <t>AREA EP</t>
  </si>
  <si>
    <t>EP</t>
  </si>
  <si>
    <t>R1</t>
  </si>
  <si>
    <t>R2</t>
  </si>
  <si>
    <t>R3</t>
  </si>
  <si>
    <t>MEDIA</t>
  </si>
  <si>
    <t>DEV. STD.</t>
  </si>
  <si>
    <t>AREA EL</t>
  </si>
  <si>
    <t>EL</t>
  </si>
  <si>
    <t>AREA EO</t>
  </si>
  <si>
    <t>EO</t>
  </si>
  <si>
    <t>AREA ES</t>
  </si>
  <si>
    <t>ES</t>
  </si>
  <si>
    <t>ETHYL PALMITATE</t>
  </si>
  <si>
    <t>AREA IS</t>
  </si>
  <si>
    <t>RATIO</t>
  </si>
  <si>
    <t>ETHYL STEARATE</t>
  </si>
  <si>
    <t>ETHYL OLEATE</t>
  </si>
  <si>
    <t>ETHYL LINOLEATE</t>
  </si>
  <si>
    <t>MEAN EP</t>
  </si>
  <si>
    <t>MEAN EL</t>
  </si>
  <si>
    <t>MEAN EO</t>
  </si>
  <si>
    <t>MEAN ES</t>
  </si>
  <si>
    <t>CV%</t>
  </si>
  <si>
    <t xml:space="preserve">
ANALYSIS OF VARIANCE</t>
  </si>
  <si>
    <t>Origin of the variation</t>
  </si>
  <si>
    <t>In groups</t>
  </si>
  <si>
    <t xml:space="preserve">Between groups </t>
  </si>
  <si>
    <t>Total</t>
  </si>
  <si>
    <t>Significance value</t>
  </si>
  <si>
    <t>AREA</t>
  </si>
  <si>
    <t xml:space="preserve">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</si>
</sst>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#,##0.0000"/>
    <numFmt numFmtId="167" formatCode="0.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3" fillId="0" borderId="0"/>
  </cellStyleXfs>
  <cellXfs count="125">
    <xf numFmtId="0" fontId="0" fillId="0" borderId="0" xfId="0"/>
    <xf numFmtId="0" fontId="6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0" borderId="0" xfId="0" applyFont="1"/>
    <xf numFmtId="0" fontId="11" fillId="2" borderId="2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4" borderId="6" xfId="0" applyFont="1" applyFill="1" applyBorder="1" applyAlignment="1"/>
    <xf numFmtId="0" fontId="10" fillId="5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/>
    <xf numFmtId="0" fontId="0" fillId="0" borderId="15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166" fontId="7" fillId="0" borderId="0" xfId="1" applyNumberFormat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10" xfId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0" borderId="12" xfId="1" applyBorder="1" applyAlignment="1">
      <alignment horizontal="center" vertical="center"/>
    </xf>
    <xf numFmtId="0" fontId="0" fillId="0" borderId="16" xfId="0" applyBorder="1"/>
    <xf numFmtId="0" fontId="0" fillId="9" borderId="7" xfId="0" applyFill="1" applyBorder="1" applyAlignment="1">
      <alignment horizontal="center"/>
    </xf>
    <xf numFmtId="165" fontId="0" fillId="9" borderId="7" xfId="0" applyNumberFormat="1" applyFill="1" applyBorder="1" applyAlignment="1">
      <alignment horizontal="center"/>
    </xf>
    <xf numFmtId="165" fontId="0" fillId="9" borderId="8" xfId="0" applyNumberFormat="1" applyFill="1" applyBorder="1" applyAlignment="1">
      <alignment horizontal="center"/>
    </xf>
    <xf numFmtId="165" fontId="0" fillId="9" borderId="9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165" fontId="0" fillId="9" borderId="2" xfId="0" applyNumberFormat="1" applyFill="1" applyBorder="1" applyAlignment="1">
      <alignment horizontal="center"/>
    </xf>
    <xf numFmtId="165" fontId="0" fillId="9" borderId="0" xfId="0" applyNumberFormat="1" applyFill="1" applyAlignment="1">
      <alignment horizontal="center"/>
    </xf>
    <xf numFmtId="165" fontId="0" fillId="9" borderId="10" xfId="0" applyNumberForma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2" fontId="0" fillId="9" borderId="11" xfId="0" applyNumberFormat="1" applyFill="1" applyBorder="1" applyAlignment="1">
      <alignment horizontal="center"/>
    </xf>
    <xf numFmtId="2" fontId="0" fillId="9" borderId="12" xfId="0" applyNumberFormat="1" applyFill="1" applyBorder="1" applyAlignment="1">
      <alignment horizontal="center"/>
    </xf>
    <xf numFmtId="0" fontId="7" fillId="0" borderId="11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7" fillId="0" borderId="2" xfId="1" applyNumberFormat="1" applyBorder="1" applyAlignment="1">
      <alignment horizontal="center" vertical="center"/>
    </xf>
    <xf numFmtId="0" fontId="7" fillId="0" borderId="0" xfId="1" applyBorder="1" applyAlignment="1">
      <alignment horizontal="center" vertical="center"/>
    </xf>
    <xf numFmtId="166" fontId="7" fillId="0" borderId="3" xfId="1" applyNumberForma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2" xfId="1" applyBorder="1" applyAlignment="1">
      <alignment horizontal="center" vertical="center"/>
    </xf>
    <xf numFmtId="0" fontId="7" fillId="0" borderId="3" xfId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6" fillId="7" borderId="6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 vertical="center"/>
    </xf>
    <xf numFmtId="167" fontId="2" fillId="2" borderId="5" xfId="0" applyNumberFormat="1" applyFont="1" applyFill="1" applyBorder="1" applyAlignment="1">
      <alignment horizontal="center" vertical="center"/>
    </xf>
    <xf numFmtId="167" fontId="2" fillId="2" borderId="15" xfId="0" applyNumberFormat="1" applyFont="1" applyFill="1" applyBorder="1" applyAlignment="1">
      <alignment horizontal="center" vertical="center"/>
    </xf>
    <xf numFmtId="167" fontId="4" fillId="2" borderId="4" xfId="0" applyNumberFormat="1" applyFont="1" applyFill="1" applyBorder="1" applyAlignment="1">
      <alignment horizontal="center" vertical="center"/>
    </xf>
    <xf numFmtId="167" fontId="4" fillId="2" borderId="5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 vertical="center"/>
    </xf>
    <xf numFmtId="167" fontId="4" fillId="2" borderId="7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67" fontId="4" fillId="2" borderId="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2" defaultPivotStyle="PivotStyleLight16"/>
  <colors>
    <mruColors>
      <color rgb="FFAAB9CB"/>
      <color rgb="FFB3C4E9"/>
      <color rgb="FFD9D9D9"/>
      <color rgb="FFB9D7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Addinsoft/XLSTAT/XLSTA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STAT"/>
      <sheetName val="2 samples t test-rev met"/>
      <sheetName val="2 samples t test-off met"/>
    </sheetNames>
    <definedNames>
      <definedName name="XLSTAT_PDFStuden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topLeftCell="A49" zoomScaleNormal="100" workbookViewId="0">
      <selection activeCell="A49" sqref="A49:B49"/>
    </sheetView>
  </sheetViews>
  <sheetFormatPr defaultColWidth="11" defaultRowHeight="14.5" x14ac:dyDescent="0.35"/>
  <cols>
    <col min="1" max="1" width="19.58203125" style="1" bestFit="1" customWidth="1"/>
    <col min="2" max="7" width="11" style="1"/>
    <col min="8" max="8" width="21.83203125" style="1" bestFit="1" customWidth="1"/>
    <col min="9" max="16384" width="11" style="1"/>
  </cols>
  <sheetData>
    <row r="1" spans="1:2" x14ac:dyDescent="0.35">
      <c r="A1" s="99" t="s">
        <v>4</v>
      </c>
      <c r="B1" s="100"/>
    </row>
    <row r="2" spans="1:2" x14ac:dyDescent="0.35">
      <c r="A2" s="7" t="s">
        <v>3</v>
      </c>
      <c r="B2" s="123" t="s">
        <v>80</v>
      </c>
    </row>
    <row r="3" spans="1:2" x14ac:dyDescent="0.35">
      <c r="A3" s="5">
        <v>2.5</v>
      </c>
      <c r="B3" s="8">
        <v>1.6899999999999998E-2</v>
      </c>
    </row>
    <row r="4" spans="1:2" x14ac:dyDescent="0.35">
      <c r="A4" s="5">
        <v>2.5</v>
      </c>
      <c r="B4" s="8">
        <v>1.9E-2</v>
      </c>
    </row>
    <row r="5" spans="1:2" x14ac:dyDescent="0.35">
      <c r="A5" s="5">
        <v>5</v>
      </c>
      <c r="B5" s="8">
        <v>5.9499999999999997E-2</v>
      </c>
    </row>
    <row r="6" spans="1:2" x14ac:dyDescent="0.35">
      <c r="A6" s="5">
        <v>5</v>
      </c>
      <c r="B6" s="8">
        <v>6.8900000000000003E-2</v>
      </c>
    </row>
    <row r="7" spans="1:2" x14ac:dyDescent="0.35">
      <c r="A7" s="5">
        <v>10</v>
      </c>
      <c r="B7" s="8">
        <v>0.11409999999999999</v>
      </c>
    </row>
    <row r="8" spans="1:2" x14ac:dyDescent="0.35">
      <c r="A8" s="5">
        <v>10</v>
      </c>
      <c r="B8" s="8">
        <v>0.11409999999999999</v>
      </c>
    </row>
    <row r="9" spans="1:2" x14ac:dyDescent="0.35">
      <c r="A9" s="5">
        <v>25</v>
      </c>
      <c r="B9" s="8">
        <v>0.20130000000000001</v>
      </c>
    </row>
    <row r="10" spans="1:2" x14ac:dyDescent="0.35">
      <c r="A10" s="5">
        <v>25</v>
      </c>
      <c r="B10" s="8">
        <v>0.17080000000000001</v>
      </c>
    </row>
    <row r="11" spans="1:2" x14ac:dyDescent="0.35">
      <c r="A11" s="5">
        <v>50</v>
      </c>
      <c r="B11" s="8">
        <v>0.33789999999999998</v>
      </c>
    </row>
    <row r="12" spans="1:2" x14ac:dyDescent="0.35">
      <c r="A12" s="5">
        <v>50</v>
      </c>
      <c r="B12" s="8">
        <v>0.34110000000000001</v>
      </c>
    </row>
    <row r="13" spans="1:2" x14ac:dyDescent="0.35">
      <c r="A13" s="99" t="s">
        <v>0</v>
      </c>
      <c r="B13" s="100"/>
    </row>
    <row r="14" spans="1:2" ht="15.75" customHeight="1" x14ac:dyDescent="0.35">
      <c r="A14" s="7" t="s">
        <v>3</v>
      </c>
      <c r="B14" s="123" t="s">
        <v>81</v>
      </c>
    </row>
    <row r="15" spans="1:2" x14ac:dyDescent="0.35">
      <c r="A15" s="5">
        <v>2.5</v>
      </c>
      <c r="B15" s="8">
        <v>1.8100000000000002E-2</v>
      </c>
    </row>
    <row r="16" spans="1:2" x14ac:dyDescent="0.35">
      <c r="A16" s="5">
        <v>2.5</v>
      </c>
      <c r="B16" s="8">
        <v>1.34E-2</v>
      </c>
    </row>
    <row r="17" spans="1:2" x14ac:dyDescent="0.35">
      <c r="A17" s="5">
        <v>5</v>
      </c>
      <c r="B17" s="8">
        <v>5.8200000000000002E-2</v>
      </c>
    </row>
    <row r="18" spans="1:2" x14ac:dyDescent="0.35">
      <c r="A18" s="5">
        <v>5</v>
      </c>
      <c r="B18" s="8">
        <v>6.5000000000000002E-2</v>
      </c>
    </row>
    <row r="19" spans="1:2" x14ac:dyDescent="0.35">
      <c r="A19" s="5">
        <v>10</v>
      </c>
      <c r="B19" s="8">
        <v>0.1095</v>
      </c>
    </row>
    <row r="20" spans="1:2" x14ac:dyDescent="0.35">
      <c r="A20" s="5">
        <v>10</v>
      </c>
      <c r="B20" s="8">
        <v>0.112</v>
      </c>
    </row>
    <row r="21" spans="1:2" x14ac:dyDescent="0.35">
      <c r="A21" s="5">
        <v>25</v>
      </c>
      <c r="B21" s="8">
        <v>0.18099999999999999</v>
      </c>
    </row>
    <row r="22" spans="1:2" x14ac:dyDescent="0.35">
      <c r="A22" s="5">
        <v>25</v>
      </c>
      <c r="B22" s="8">
        <v>0.14849999999999999</v>
      </c>
    </row>
    <row r="23" spans="1:2" x14ac:dyDescent="0.35">
      <c r="A23" s="5">
        <v>50</v>
      </c>
      <c r="B23" s="8">
        <v>0.31769999999999998</v>
      </c>
    </row>
    <row r="24" spans="1:2" x14ac:dyDescent="0.35">
      <c r="A24" s="5">
        <v>50</v>
      </c>
      <c r="B24" s="8">
        <v>0.312</v>
      </c>
    </row>
    <row r="25" spans="1:2" x14ac:dyDescent="0.35">
      <c r="A25" s="99" t="s">
        <v>1</v>
      </c>
      <c r="B25" s="100"/>
    </row>
    <row r="26" spans="1:2" ht="15.75" customHeight="1" x14ac:dyDescent="0.35">
      <c r="A26" s="7" t="s">
        <v>3</v>
      </c>
      <c r="B26" s="123" t="s">
        <v>80</v>
      </c>
    </row>
    <row r="27" spans="1:2" x14ac:dyDescent="0.35">
      <c r="A27" s="5">
        <v>2.5</v>
      </c>
      <c r="B27" s="8">
        <v>1.7899999999999999E-2</v>
      </c>
    </row>
    <row r="28" spans="1:2" x14ac:dyDescent="0.35">
      <c r="A28" s="5">
        <v>2.5</v>
      </c>
      <c r="B28" s="8">
        <v>1.3100000000000001E-2</v>
      </c>
    </row>
    <row r="29" spans="1:2" x14ac:dyDescent="0.35">
      <c r="A29" s="5">
        <v>5</v>
      </c>
      <c r="B29" s="8">
        <v>6.4000000000000001E-2</v>
      </c>
    </row>
    <row r="30" spans="1:2" x14ac:dyDescent="0.35">
      <c r="A30" s="5">
        <v>5</v>
      </c>
      <c r="B30" s="8">
        <v>6.9900000000000004E-2</v>
      </c>
    </row>
    <row r="31" spans="1:2" x14ac:dyDescent="0.35">
      <c r="A31" s="5">
        <v>10</v>
      </c>
      <c r="B31" s="8">
        <v>0.1328</v>
      </c>
    </row>
    <row r="32" spans="1:2" x14ac:dyDescent="0.35">
      <c r="A32" s="5">
        <v>10</v>
      </c>
      <c r="B32" s="8">
        <v>0.13070000000000001</v>
      </c>
    </row>
    <row r="33" spans="1:2" x14ac:dyDescent="0.35">
      <c r="A33" s="5">
        <v>25</v>
      </c>
      <c r="B33" s="8">
        <v>0.1923</v>
      </c>
    </row>
    <row r="34" spans="1:2" x14ac:dyDescent="0.35">
      <c r="A34" s="5">
        <v>25</v>
      </c>
      <c r="B34" s="8">
        <v>0.15620000000000001</v>
      </c>
    </row>
    <row r="35" spans="1:2" x14ac:dyDescent="0.35">
      <c r="A35" s="5">
        <v>50</v>
      </c>
      <c r="B35" s="8">
        <v>0.37780000000000002</v>
      </c>
    </row>
    <row r="36" spans="1:2" x14ac:dyDescent="0.35">
      <c r="A36" s="5">
        <v>50</v>
      </c>
      <c r="B36" s="8">
        <v>0.36570000000000003</v>
      </c>
    </row>
    <row r="37" spans="1:2" x14ac:dyDescent="0.35">
      <c r="A37" s="99" t="s">
        <v>2</v>
      </c>
      <c r="B37" s="100"/>
    </row>
    <row r="38" spans="1:2" ht="15.75" customHeight="1" x14ac:dyDescent="0.35">
      <c r="A38" s="7" t="s">
        <v>3</v>
      </c>
      <c r="B38" s="123" t="s">
        <v>80</v>
      </c>
    </row>
    <row r="39" spans="1:2" x14ac:dyDescent="0.35">
      <c r="A39" s="5">
        <v>2.5</v>
      </c>
      <c r="B39" s="8">
        <v>3.2099999999999997E-2</v>
      </c>
    </row>
    <row r="40" spans="1:2" x14ac:dyDescent="0.35">
      <c r="A40" s="5">
        <v>2.5</v>
      </c>
      <c r="B40" s="8">
        <v>2.64E-2</v>
      </c>
    </row>
    <row r="41" spans="1:2" x14ac:dyDescent="0.35">
      <c r="A41" s="5">
        <v>5</v>
      </c>
      <c r="B41" s="8">
        <v>7.7499999999999999E-2</v>
      </c>
    </row>
    <row r="42" spans="1:2" x14ac:dyDescent="0.35">
      <c r="A42" s="5">
        <v>5</v>
      </c>
      <c r="B42" s="8">
        <v>8.3000000000000004E-2</v>
      </c>
    </row>
    <row r="43" spans="1:2" x14ac:dyDescent="0.35">
      <c r="A43" s="5">
        <v>10</v>
      </c>
      <c r="B43" s="8">
        <v>0.1182</v>
      </c>
    </row>
    <row r="44" spans="1:2" x14ac:dyDescent="0.35">
      <c r="A44" s="5">
        <v>10</v>
      </c>
      <c r="B44" s="8">
        <v>0.1114</v>
      </c>
    </row>
    <row r="45" spans="1:2" x14ac:dyDescent="0.35">
      <c r="A45" s="5">
        <v>25</v>
      </c>
      <c r="B45" s="8">
        <v>0.20419999999999999</v>
      </c>
    </row>
    <row r="46" spans="1:2" x14ac:dyDescent="0.35">
      <c r="A46" s="5">
        <v>25</v>
      </c>
      <c r="B46" s="8">
        <v>0.2</v>
      </c>
    </row>
    <row r="47" spans="1:2" x14ac:dyDescent="0.35">
      <c r="A47" s="5">
        <v>50</v>
      </c>
      <c r="B47" s="8">
        <v>0.36720000000000003</v>
      </c>
    </row>
    <row r="48" spans="1:2" x14ac:dyDescent="0.35">
      <c r="A48" s="5">
        <v>50</v>
      </c>
      <c r="B48" s="9">
        <v>0.35210000000000002</v>
      </c>
    </row>
    <row r="49" spans="1:5" x14ac:dyDescent="0.35">
      <c r="A49" s="124" t="s">
        <v>23</v>
      </c>
      <c r="B49" s="100"/>
      <c r="D49" s="57"/>
      <c r="E49" s="57"/>
    </row>
    <row r="50" spans="1:5" ht="15.75" customHeight="1" x14ac:dyDescent="0.35">
      <c r="A50" s="7" t="s">
        <v>3</v>
      </c>
      <c r="B50" s="123" t="s">
        <v>5</v>
      </c>
      <c r="D50" s="58"/>
      <c r="E50" s="58"/>
    </row>
    <row r="51" spans="1:5" x14ac:dyDescent="0.35">
      <c r="A51" s="5">
        <v>2.7250000000000001</v>
      </c>
      <c r="B51" s="8">
        <v>1.8100000000000002E-2</v>
      </c>
      <c r="D51" s="57"/>
      <c r="E51" s="57"/>
    </row>
    <row r="52" spans="1:5" x14ac:dyDescent="0.35">
      <c r="A52" s="5">
        <v>5.45</v>
      </c>
      <c r="B52" s="8">
        <v>6.2399999999999997E-2</v>
      </c>
      <c r="D52" s="57"/>
      <c r="E52" s="57"/>
    </row>
    <row r="53" spans="1:5" x14ac:dyDescent="0.35">
      <c r="A53" s="5">
        <v>10.9</v>
      </c>
      <c r="B53" s="8">
        <v>0.11020000000000001</v>
      </c>
      <c r="D53" s="57"/>
      <c r="E53" s="57"/>
    </row>
    <row r="54" spans="1:5" x14ac:dyDescent="0.35">
      <c r="A54" s="5">
        <v>27.25</v>
      </c>
      <c r="B54" s="8">
        <v>0.19819999999999999</v>
      </c>
      <c r="D54" s="57"/>
      <c r="E54" s="57"/>
    </row>
    <row r="55" spans="1:5" x14ac:dyDescent="0.35">
      <c r="A55" s="6">
        <v>54.5</v>
      </c>
      <c r="B55" s="9">
        <v>0.34160000000000001</v>
      </c>
      <c r="D55" s="57"/>
      <c r="E55" s="57"/>
    </row>
    <row r="56" spans="1:5" ht="15.75" customHeight="1" x14ac:dyDescent="0.35"/>
  </sheetData>
  <mergeCells count="5">
    <mergeCell ref="A49:B49"/>
    <mergeCell ref="A1:B1"/>
    <mergeCell ref="A13:B13"/>
    <mergeCell ref="A25:B25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workbookViewId="0">
      <selection activeCell="P25" sqref="P25"/>
    </sheetView>
  </sheetViews>
  <sheetFormatPr defaultColWidth="9" defaultRowHeight="14.5" x14ac:dyDescent="0.35"/>
  <cols>
    <col min="1" max="1" width="29.5" style="16" bestFit="1" customWidth="1"/>
    <col min="2" max="2" width="17.5" style="16" bestFit="1" customWidth="1"/>
    <col min="3" max="3" width="22.33203125" style="16" bestFit="1" customWidth="1"/>
    <col min="4" max="4" width="20" style="16" bestFit="1" customWidth="1"/>
    <col min="5" max="5" width="24" style="16" bestFit="1" customWidth="1"/>
    <col min="6" max="6" width="24" style="16" customWidth="1"/>
    <col min="7" max="7" width="41.08203125" style="16" bestFit="1" customWidth="1"/>
    <col min="8" max="8" width="20.08203125" style="16" customWidth="1"/>
    <col min="9" max="9" width="16.08203125" style="16" bestFit="1" customWidth="1"/>
    <col min="10" max="10" width="15.5" style="16" bestFit="1" customWidth="1"/>
    <col min="11" max="16384" width="9" style="16"/>
  </cols>
  <sheetData>
    <row r="1" spans="1:10" x14ac:dyDescent="0.35">
      <c r="A1" s="108" t="s">
        <v>12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x14ac:dyDescent="0.35">
      <c r="A2" s="14" t="s">
        <v>10</v>
      </c>
      <c r="B2" s="31" t="s">
        <v>18</v>
      </c>
      <c r="C2" s="33" t="s">
        <v>21</v>
      </c>
      <c r="D2" s="32" t="s">
        <v>19</v>
      </c>
      <c r="E2" s="40" t="s">
        <v>22</v>
      </c>
      <c r="F2" s="32" t="s">
        <v>38</v>
      </c>
      <c r="G2" s="32" t="s">
        <v>16</v>
      </c>
      <c r="H2" s="37" t="s">
        <v>20</v>
      </c>
      <c r="I2" s="54" t="s">
        <v>37</v>
      </c>
      <c r="J2" s="55" t="s">
        <v>39</v>
      </c>
    </row>
    <row r="3" spans="1:10" x14ac:dyDescent="0.35">
      <c r="A3" s="2" t="s">
        <v>27</v>
      </c>
      <c r="B3" s="38">
        <v>0.62450000000000006</v>
      </c>
      <c r="C3" s="43">
        <v>10</v>
      </c>
      <c r="D3" s="44">
        <v>5.8799999999999998E-2</v>
      </c>
      <c r="E3" s="45">
        <v>1.33</v>
      </c>
      <c r="F3" s="47">
        <v>7.51</v>
      </c>
      <c r="G3" s="46">
        <f>D3*F3</f>
        <v>0.44158799999999998</v>
      </c>
      <c r="H3" s="52">
        <f>(G3/B3)*100</f>
        <v>70.710648518815049</v>
      </c>
      <c r="I3" s="111">
        <f>AVERAGE(H3:H4)</f>
        <v>73.236028823058433</v>
      </c>
      <c r="J3" s="110">
        <f>STDEV(H3:H4)</f>
        <v>3.5714270764108975</v>
      </c>
    </row>
    <row r="4" spans="1:10" x14ac:dyDescent="0.35">
      <c r="A4" s="2" t="s">
        <v>32</v>
      </c>
      <c r="B4" s="38">
        <v>0.62450000000000006</v>
      </c>
      <c r="C4" s="27">
        <v>10</v>
      </c>
      <c r="D4" s="26">
        <v>6.3E-2</v>
      </c>
      <c r="E4" s="26">
        <v>1.33</v>
      </c>
      <c r="F4" s="47">
        <v>7.51</v>
      </c>
      <c r="G4" s="46">
        <f t="shared" ref="G4:G12" si="0">D4*F4</f>
        <v>0.47313</v>
      </c>
      <c r="H4" s="52">
        <f t="shared" ref="H4:H12" si="1">(G4/B4)*100</f>
        <v>75.761409127301832</v>
      </c>
      <c r="I4" s="112"/>
      <c r="J4" s="104"/>
    </row>
    <row r="5" spans="1:10" x14ac:dyDescent="0.35">
      <c r="A5" s="2" t="s">
        <v>28</v>
      </c>
      <c r="B5" s="38">
        <v>0.62470000000000003</v>
      </c>
      <c r="C5" s="27">
        <v>10</v>
      </c>
      <c r="D5" s="26">
        <v>5.6099999999999997E-2</v>
      </c>
      <c r="E5" s="26">
        <v>1.33</v>
      </c>
      <c r="F5" s="47">
        <v>7.51</v>
      </c>
      <c r="G5" s="46">
        <f t="shared" si="0"/>
        <v>0.42131099999999999</v>
      </c>
      <c r="H5" s="52">
        <f t="shared" si="1"/>
        <v>67.442132223467254</v>
      </c>
      <c r="I5" s="112">
        <f t="shared" ref="I5" si="2">AVERAGE(H5:H6)</f>
        <v>72.310949255642697</v>
      </c>
      <c r="J5" s="104">
        <f t="shared" ref="J5" si="3">STDEV(H5:H6)</f>
        <v>6.8855470796156331</v>
      </c>
    </row>
    <row r="6" spans="1:10" x14ac:dyDescent="0.35">
      <c r="A6" s="2" t="s">
        <v>33</v>
      </c>
      <c r="B6" s="38">
        <v>0.62470000000000003</v>
      </c>
      <c r="C6" s="27">
        <v>10</v>
      </c>
      <c r="D6" s="29">
        <v>6.4199999999999993E-2</v>
      </c>
      <c r="E6" s="26">
        <v>1.33</v>
      </c>
      <c r="F6" s="47">
        <v>7.51</v>
      </c>
      <c r="G6" s="46">
        <f t="shared" si="0"/>
        <v>0.48214199999999996</v>
      </c>
      <c r="H6" s="52">
        <f t="shared" si="1"/>
        <v>77.17976628781814</v>
      </c>
      <c r="I6" s="112"/>
      <c r="J6" s="104"/>
    </row>
    <row r="7" spans="1:10" x14ac:dyDescent="0.35">
      <c r="A7" s="2" t="s">
        <v>29</v>
      </c>
      <c r="B7" s="38">
        <v>0.70255000000000001</v>
      </c>
      <c r="C7" s="27">
        <v>10</v>
      </c>
      <c r="D7" s="29">
        <v>6.6400000000000001E-2</v>
      </c>
      <c r="E7" s="26">
        <v>1.33</v>
      </c>
      <c r="F7" s="47">
        <v>7.51</v>
      </c>
      <c r="G7" s="46">
        <f t="shared" si="0"/>
        <v>0.498664</v>
      </c>
      <c r="H7" s="52">
        <f t="shared" si="1"/>
        <v>70.97914739164473</v>
      </c>
      <c r="I7" s="112">
        <f t="shared" ref="I7" si="4">AVERAGE(H7:H8)</f>
        <v>71.887765995302829</v>
      </c>
      <c r="J7" s="104">
        <f t="shared" ref="J7" si="5">STDEV(H7:H8)</f>
        <v>1.2849807523177865</v>
      </c>
    </row>
    <row r="8" spans="1:10" x14ac:dyDescent="0.35">
      <c r="A8" s="2" t="s">
        <v>34</v>
      </c>
      <c r="B8" s="38">
        <v>0.70255000000000001</v>
      </c>
      <c r="C8" s="27">
        <v>10</v>
      </c>
      <c r="D8" s="29">
        <v>6.8099999999999994E-2</v>
      </c>
      <c r="E8" s="26">
        <v>1.33</v>
      </c>
      <c r="F8" s="47">
        <v>7.51</v>
      </c>
      <c r="G8" s="46">
        <f t="shared" si="0"/>
        <v>0.51143099999999997</v>
      </c>
      <c r="H8" s="52">
        <f t="shared" si="1"/>
        <v>72.796384598960927</v>
      </c>
      <c r="I8" s="112"/>
      <c r="J8" s="104"/>
    </row>
    <row r="9" spans="1:10" x14ac:dyDescent="0.35">
      <c r="A9" s="2" t="s">
        <v>30</v>
      </c>
      <c r="B9" s="38">
        <v>0.57694999999999996</v>
      </c>
      <c r="C9" s="27">
        <v>10</v>
      </c>
      <c r="D9" s="29">
        <v>6.3700000000000007E-2</v>
      </c>
      <c r="E9" s="26">
        <v>1.33</v>
      </c>
      <c r="F9" s="47">
        <v>7.51</v>
      </c>
      <c r="G9" s="46">
        <f t="shared" si="0"/>
        <v>0.47838700000000006</v>
      </c>
      <c r="H9" s="52">
        <f t="shared" si="1"/>
        <v>82.916543894618272</v>
      </c>
      <c r="I9" s="112">
        <f t="shared" ref="I9" si="6">AVERAGE(H9:H10)</f>
        <v>84.934136406967696</v>
      </c>
      <c r="J9" s="104">
        <f t="shared" ref="J9" si="7">STDEV(H9:H10)</f>
        <v>2.8533066943069514</v>
      </c>
    </row>
    <row r="10" spans="1:10" x14ac:dyDescent="0.35">
      <c r="A10" s="2" t="s">
        <v>35</v>
      </c>
      <c r="B10" s="38">
        <v>0.57694999999999996</v>
      </c>
      <c r="C10" s="27">
        <v>10</v>
      </c>
      <c r="D10" s="29">
        <v>6.6799999999999998E-2</v>
      </c>
      <c r="E10" s="26">
        <v>1.33</v>
      </c>
      <c r="F10" s="47">
        <v>7.51</v>
      </c>
      <c r="G10" s="46">
        <f t="shared" si="0"/>
        <v>0.501668</v>
      </c>
      <c r="H10" s="52">
        <f t="shared" si="1"/>
        <v>86.951728919317105</v>
      </c>
      <c r="I10" s="112"/>
      <c r="J10" s="104"/>
    </row>
    <row r="11" spans="1:10" x14ac:dyDescent="0.35">
      <c r="A11" s="2" t="s">
        <v>31</v>
      </c>
      <c r="B11" s="38">
        <v>0.62139999999999995</v>
      </c>
      <c r="C11" s="27">
        <v>10</v>
      </c>
      <c r="D11" s="29">
        <v>6.3600000000000004E-2</v>
      </c>
      <c r="E11" s="26">
        <v>1.33</v>
      </c>
      <c r="F11" s="47">
        <v>7.51</v>
      </c>
      <c r="G11" s="46">
        <f t="shared" si="0"/>
        <v>0.47763600000000001</v>
      </c>
      <c r="H11" s="52">
        <f t="shared" si="1"/>
        <v>76.864499517219187</v>
      </c>
      <c r="I11" s="112">
        <f t="shared" ref="I11" si="8">AVERAGE(H11:H12)</f>
        <v>74.749517219182508</v>
      </c>
      <c r="J11" s="104">
        <f t="shared" ref="J11" si="9">STDEV(H11:H12)</f>
        <v>2.991036650062497</v>
      </c>
    </row>
    <row r="12" spans="1:10" x14ac:dyDescent="0.35">
      <c r="A12" s="41" t="s">
        <v>36</v>
      </c>
      <c r="B12" s="42">
        <v>0.62139999999999995</v>
      </c>
      <c r="C12" s="28">
        <v>10</v>
      </c>
      <c r="D12" s="30">
        <v>6.0100000000000001E-2</v>
      </c>
      <c r="E12" s="25">
        <v>1.33</v>
      </c>
      <c r="F12" s="48">
        <v>7.51</v>
      </c>
      <c r="G12" s="49">
        <f t="shared" si="0"/>
        <v>0.451351</v>
      </c>
      <c r="H12" s="53">
        <f t="shared" si="1"/>
        <v>72.634534921145814</v>
      </c>
      <c r="I12" s="113"/>
      <c r="J12" s="105"/>
    </row>
    <row r="15" spans="1:10" x14ac:dyDescent="0.35">
      <c r="A15" s="106" t="s">
        <v>13</v>
      </c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x14ac:dyDescent="0.35">
      <c r="A16" s="14" t="s">
        <v>10</v>
      </c>
      <c r="B16" s="31" t="s">
        <v>11</v>
      </c>
      <c r="C16" s="33" t="s">
        <v>21</v>
      </c>
      <c r="D16" s="32" t="s">
        <v>19</v>
      </c>
      <c r="E16" s="32" t="s">
        <v>22</v>
      </c>
      <c r="F16" s="32" t="s">
        <v>40</v>
      </c>
      <c r="G16" s="32" t="s">
        <v>15</v>
      </c>
      <c r="H16" s="37" t="s">
        <v>20</v>
      </c>
      <c r="I16" s="37" t="s">
        <v>37</v>
      </c>
      <c r="J16" s="15" t="s">
        <v>39</v>
      </c>
    </row>
    <row r="17" spans="1:10" x14ac:dyDescent="0.35">
      <c r="A17" s="2" t="s">
        <v>27</v>
      </c>
      <c r="B17" s="38">
        <v>1.4984999999999999</v>
      </c>
      <c r="C17" s="43">
        <v>25</v>
      </c>
      <c r="D17" s="44">
        <v>0.20130000000000001</v>
      </c>
      <c r="E17" s="44">
        <v>3.33</v>
      </c>
      <c r="F17" s="47">
        <v>7.51</v>
      </c>
      <c r="G17" s="46">
        <f>D17*F17</f>
        <v>1.511763</v>
      </c>
      <c r="H17" s="50">
        <f>(G17/B17)*100</f>
        <v>100.88508508508509</v>
      </c>
      <c r="I17" s="103">
        <f>AVERAGE(H17:H18)</f>
        <v>101.78718718718719</v>
      </c>
      <c r="J17" s="103">
        <f>STDEV(H17:H18)</f>
        <v>1.2757650274380663</v>
      </c>
    </row>
    <row r="18" spans="1:10" x14ac:dyDescent="0.35">
      <c r="A18" s="2" t="s">
        <v>32</v>
      </c>
      <c r="B18" s="29">
        <v>1.4984999999999999</v>
      </c>
      <c r="C18" s="27">
        <v>25</v>
      </c>
      <c r="D18" s="26">
        <v>0.2049</v>
      </c>
      <c r="E18" s="26">
        <v>3.33</v>
      </c>
      <c r="F18" s="47">
        <v>7.51</v>
      </c>
      <c r="G18" s="46">
        <f t="shared" ref="G18:G26" si="10">D18*F18</f>
        <v>1.538799</v>
      </c>
      <c r="H18" s="50">
        <f t="shared" ref="H18:H26" si="11">(G18/B18)*100</f>
        <v>102.68928928928929</v>
      </c>
      <c r="I18" s="101"/>
      <c r="J18" s="101"/>
    </row>
    <row r="19" spans="1:10" x14ac:dyDescent="0.35">
      <c r="A19" s="2" t="s">
        <v>28</v>
      </c>
      <c r="B19" s="29">
        <v>1.4675500000000001</v>
      </c>
      <c r="C19" s="27">
        <v>25</v>
      </c>
      <c r="D19" s="26">
        <v>0.18099999999999999</v>
      </c>
      <c r="E19" s="26">
        <v>3.33</v>
      </c>
      <c r="F19" s="47">
        <v>7.51</v>
      </c>
      <c r="G19" s="46">
        <f t="shared" si="10"/>
        <v>1.35931</v>
      </c>
      <c r="H19" s="50">
        <f t="shared" si="11"/>
        <v>92.624442097373162</v>
      </c>
      <c r="I19" s="101">
        <f t="shared" ref="I19" si="12">AVERAGE(H19:H20)</f>
        <v>94.90167285612074</v>
      </c>
      <c r="J19" s="101">
        <f t="shared" ref="J19" si="13">STDEV(H19:H20)</f>
        <v>3.2204906236739985</v>
      </c>
    </row>
    <row r="20" spans="1:10" x14ac:dyDescent="0.35">
      <c r="A20" s="2" t="s">
        <v>33</v>
      </c>
      <c r="B20" s="29">
        <v>1.4675500000000001</v>
      </c>
      <c r="C20" s="27">
        <v>25</v>
      </c>
      <c r="D20" s="26">
        <v>0.18990000000000001</v>
      </c>
      <c r="E20" s="26">
        <v>3.33</v>
      </c>
      <c r="F20" s="47">
        <v>7.51</v>
      </c>
      <c r="G20" s="46">
        <f t="shared" si="10"/>
        <v>1.4261490000000001</v>
      </c>
      <c r="H20" s="50">
        <f t="shared" si="11"/>
        <v>97.178903614868318</v>
      </c>
      <c r="I20" s="101"/>
      <c r="J20" s="101"/>
    </row>
    <row r="21" spans="1:10" x14ac:dyDescent="0.35">
      <c r="A21" s="2" t="s">
        <v>29</v>
      </c>
      <c r="B21" s="29">
        <v>1.5483</v>
      </c>
      <c r="C21" s="27">
        <v>25</v>
      </c>
      <c r="D21" s="26">
        <v>0.1923</v>
      </c>
      <c r="E21" s="26">
        <v>3.33</v>
      </c>
      <c r="F21" s="47">
        <v>7.51</v>
      </c>
      <c r="G21" s="46">
        <f t="shared" si="10"/>
        <v>1.4441729999999999</v>
      </c>
      <c r="H21" s="50">
        <f t="shared" si="11"/>
        <v>93.274752954853696</v>
      </c>
      <c r="I21" s="101">
        <f t="shared" ref="I21" si="14">AVERAGE(H21:H22)</f>
        <v>94.608635277401021</v>
      </c>
      <c r="J21" s="101">
        <f t="shared" ref="J21" si="15">STDEV(H21:H22)</f>
        <v>1.88639447115614</v>
      </c>
    </row>
    <row r="22" spans="1:10" x14ac:dyDescent="0.35">
      <c r="A22" s="2" t="s">
        <v>34</v>
      </c>
      <c r="B22" s="29">
        <v>1.5483</v>
      </c>
      <c r="C22" s="27">
        <v>25</v>
      </c>
      <c r="D22" s="26">
        <v>0.1978</v>
      </c>
      <c r="E22" s="26">
        <v>3.33</v>
      </c>
      <c r="F22" s="47">
        <v>7.51</v>
      </c>
      <c r="G22" s="46">
        <f t="shared" si="10"/>
        <v>1.4854780000000001</v>
      </c>
      <c r="H22" s="50">
        <f t="shared" si="11"/>
        <v>95.942517599948332</v>
      </c>
      <c r="I22" s="101"/>
      <c r="J22" s="101"/>
    </row>
    <row r="23" spans="1:10" x14ac:dyDescent="0.35">
      <c r="A23" s="2" t="s">
        <v>30</v>
      </c>
      <c r="B23" s="29">
        <v>1.4458000000000002</v>
      </c>
      <c r="C23" s="27">
        <v>25</v>
      </c>
      <c r="D23" s="26">
        <v>0.19420000000000001</v>
      </c>
      <c r="E23" s="26">
        <v>3.33</v>
      </c>
      <c r="F23" s="47">
        <v>7.51</v>
      </c>
      <c r="G23" s="46">
        <f t="shared" si="10"/>
        <v>1.458442</v>
      </c>
      <c r="H23" s="50">
        <f t="shared" si="11"/>
        <v>100.87439479872732</v>
      </c>
      <c r="I23" s="101">
        <f t="shared" ref="I23" si="16">AVERAGE(H23:H24)</f>
        <v>102.90019366440723</v>
      </c>
      <c r="J23" s="101">
        <f t="shared" ref="J23" si="17">STDEV(H23:H24)</f>
        <v>2.8649122304845607</v>
      </c>
    </row>
    <row r="24" spans="1:10" x14ac:dyDescent="0.35">
      <c r="A24" s="2" t="s">
        <v>35</v>
      </c>
      <c r="B24" s="29">
        <v>1.4458000000000002</v>
      </c>
      <c r="C24" s="27">
        <v>25</v>
      </c>
      <c r="D24" s="26">
        <v>0.20200000000000001</v>
      </c>
      <c r="E24" s="26">
        <v>3.33</v>
      </c>
      <c r="F24" s="47">
        <v>7.51</v>
      </c>
      <c r="G24" s="46">
        <f t="shared" si="10"/>
        <v>1.51702</v>
      </c>
      <c r="H24" s="50">
        <f t="shared" si="11"/>
        <v>104.92599253008714</v>
      </c>
      <c r="I24" s="101"/>
      <c r="J24" s="101"/>
    </row>
    <row r="25" spans="1:10" x14ac:dyDescent="0.35">
      <c r="A25" s="2" t="s">
        <v>31</v>
      </c>
      <c r="B25" s="29">
        <v>1.4731000000000001</v>
      </c>
      <c r="C25" s="27">
        <v>25</v>
      </c>
      <c r="D25" s="26">
        <v>0.19139999999999999</v>
      </c>
      <c r="E25" s="26">
        <v>3.33</v>
      </c>
      <c r="F25" s="47">
        <v>7.51</v>
      </c>
      <c r="G25" s="46">
        <f t="shared" si="10"/>
        <v>1.437414</v>
      </c>
      <c r="H25" s="50">
        <f t="shared" si="11"/>
        <v>97.577489647681745</v>
      </c>
      <c r="I25" s="101">
        <f t="shared" ref="I25" si="18">AVERAGE(H25:H26)</f>
        <v>98.673579526169306</v>
      </c>
      <c r="J25" s="101">
        <f t="shared" ref="J25" si="19">STDEV(H25:H26)</f>
        <v>1.5501051717369765</v>
      </c>
    </row>
    <row r="26" spans="1:10" x14ac:dyDescent="0.35">
      <c r="A26" s="41" t="s">
        <v>36</v>
      </c>
      <c r="B26" s="30">
        <v>1.4731000000000001</v>
      </c>
      <c r="C26" s="28">
        <v>25</v>
      </c>
      <c r="D26" s="25">
        <v>0.19570000000000001</v>
      </c>
      <c r="E26" s="25">
        <v>3.33</v>
      </c>
      <c r="F26" s="48">
        <v>7.51</v>
      </c>
      <c r="G26" s="49">
        <f t="shared" si="10"/>
        <v>1.4697070000000001</v>
      </c>
      <c r="H26" s="51">
        <f t="shared" si="11"/>
        <v>99.769669404656852</v>
      </c>
      <c r="I26" s="102"/>
      <c r="J26" s="102"/>
    </row>
    <row r="29" spans="1:10" x14ac:dyDescent="0.35">
      <c r="A29" s="106" t="s">
        <v>14</v>
      </c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x14ac:dyDescent="0.35">
      <c r="A30" s="14" t="s">
        <v>10</v>
      </c>
      <c r="B30" s="31" t="s">
        <v>11</v>
      </c>
      <c r="C30" s="33" t="s">
        <v>21</v>
      </c>
      <c r="D30" s="32" t="s">
        <v>19</v>
      </c>
      <c r="E30" s="32" t="s">
        <v>22</v>
      </c>
      <c r="F30" s="56" t="s">
        <v>41</v>
      </c>
      <c r="G30" s="32" t="s">
        <v>17</v>
      </c>
      <c r="H30" s="37" t="s">
        <v>20</v>
      </c>
      <c r="I30" s="37" t="s">
        <v>37</v>
      </c>
      <c r="J30" s="15" t="s">
        <v>39</v>
      </c>
    </row>
    <row r="31" spans="1:10" x14ac:dyDescent="0.35">
      <c r="A31" s="2" t="s">
        <v>27</v>
      </c>
      <c r="B31" s="38">
        <v>2.8769499999999999</v>
      </c>
      <c r="C31" s="43">
        <v>50</v>
      </c>
      <c r="D31" s="44">
        <v>0.34110000000000001</v>
      </c>
      <c r="E31" s="44">
        <v>6.67</v>
      </c>
      <c r="F31" s="47">
        <v>7.51</v>
      </c>
      <c r="G31" s="46">
        <f t="shared" ref="G31:G40" si="20">D31*F31</f>
        <v>2.561661</v>
      </c>
      <c r="H31" s="50">
        <f>(G31/B31)*100</f>
        <v>89.040859243295856</v>
      </c>
      <c r="I31" s="103">
        <f>AVERAGE(H31:H32)</f>
        <v>90.437425050835088</v>
      </c>
      <c r="J31" s="103">
        <f>STDEV(H31:H32)</f>
        <v>1.9750423057685165</v>
      </c>
    </row>
    <row r="32" spans="1:10" x14ac:dyDescent="0.35">
      <c r="A32" s="2" t="s">
        <v>32</v>
      </c>
      <c r="B32" s="29">
        <v>2.8769499999999999</v>
      </c>
      <c r="C32" s="27">
        <v>50</v>
      </c>
      <c r="D32" s="26">
        <v>0.3518</v>
      </c>
      <c r="E32" s="26">
        <v>6.67</v>
      </c>
      <c r="F32" s="47">
        <v>7.51</v>
      </c>
      <c r="G32" s="46">
        <f t="shared" si="20"/>
        <v>2.6420179999999998</v>
      </c>
      <c r="H32" s="50">
        <f t="shared" ref="H32:H40" si="21">(G32/B32)*100</f>
        <v>91.833990858374321</v>
      </c>
      <c r="I32" s="101"/>
      <c r="J32" s="101"/>
    </row>
    <row r="33" spans="1:10" x14ac:dyDescent="0.35">
      <c r="A33" s="2" t="s">
        <v>28</v>
      </c>
      <c r="B33" s="29">
        <v>2.7748499999999998</v>
      </c>
      <c r="C33" s="27">
        <v>50</v>
      </c>
      <c r="D33" s="26">
        <v>0.312</v>
      </c>
      <c r="E33" s="26">
        <v>6.67</v>
      </c>
      <c r="F33" s="47">
        <v>7.51</v>
      </c>
      <c r="G33" s="46">
        <f t="shared" si="20"/>
        <v>2.3431199999999999</v>
      </c>
      <c r="H33" s="50">
        <f t="shared" si="21"/>
        <v>84.441321152494737</v>
      </c>
      <c r="I33" s="101">
        <f t="shared" ref="I33" si="22">AVERAGE(H33:H34)</f>
        <v>83.99475647332288</v>
      </c>
      <c r="J33" s="101">
        <f t="shared" ref="J33" si="23">STDEV(H33:H34)</f>
        <v>0.63153782576163009</v>
      </c>
    </row>
    <row r="34" spans="1:10" x14ac:dyDescent="0.35">
      <c r="A34" s="2" t="s">
        <v>33</v>
      </c>
      <c r="B34" s="29">
        <v>2.7748499999999998</v>
      </c>
      <c r="C34" s="27">
        <v>50</v>
      </c>
      <c r="D34" s="26">
        <v>0.30869999999999997</v>
      </c>
      <c r="E34" s="26">
        <v>6.67</v>
      </c>
      <c r="F34" s="47">
        <v>7.51</v>
      </c>
      <c r="G34" s="46">
        <f t="shared" si="20"/>
        <v>2.3183369999999996</v>
      </c>
      <c r="H34" s="50">
        <f t="shared" si="21"/>
        <v>83.548191794151023</v>
      </c>
      <c r="I34" s="101"/>
      <c r="J34" s="101"/>
    </row>
    <row r="35" spans="1:10" x14ac:dyDescent="0.35">
      <c r="A35" s="2" t="s">
        <v>29</v>
      </c>
      <c r="B35" s="29">
        <v>3.1448999999999998</v>
      </c>
      <c r="C35" s="27">
        <v>50</v>
      </c>
      <c r="D35" s="26">
        <v>0.36570000000000003</v>
      </c>
      <c r="E35" s="26">
        <v>6.67</v>
      </c>
      <c r="F35" s="47">
        <v>7.51</v>
      </c>
      <c r="G35" s="46">
        <f t="shared" si="20"/>
        <v>2.746407</v>
      </c>
      <c r="H35" s="50">
        <f t="shared" si="21"/>
        <v>87.328913478965958</v>
      </c>
      <c r="I35" s="101">
        <f t="shared" ref="I35" si="24">AVERAGE(H35:H36)</f>
        <v>86.636395433877084</v>
      </c>
      <c r="J35" s="101">
        <f t="shared" ref="J35" si="25">STDEV(H35:H36)</f>
        <v>0.97936841155278898</v>
      </c>
    </row>
    <row r="36" spans="1:10" x14ac:dyDescent="0.35">
      <c r="A36" s="2" t="s">
        <v>34</v>
      </c>
      <c r="B36" s="29">
        <v>3.1448999999999998</v>
      </c>
      <c r="C36" s="27">
        <v>50</v>
      </c>
      <c r="D36" s="26">
        <v>0.3599</v>
      </c>
      <c r="E36" s="26">
        <v>6.67</v>
      </c>
      <c r="F36" s="47">
        <v>7.51</v>
      </c>
      <c r="G36" s="46">
        <f t="shared" si="20"/>
        <v>2.7028490000000001</v>
      </c>
      <c r="H36" s="50">
        <f t="shared" si="21"/>
        <v>85.943877388788209</v>
      </c>
      <c r="I36" s="101"/>
      <c r="J36" s="101"/>
    </row>
    <row r="37" spans="1:10" x14ac:dyDescent="0.35">
      <c r="A37" s="2" t="s">
        <v>30</v>
      </c>
      <c r="B37" s="29">
        <v>2.8303000000000003</v>
      </c>
      <c r="C37" s="27">
        <v>50</v>
      </c>
      <c r="D37" s="26">
        <v>0.35210000000000002</v>
      </c>
      <c r="E37" s="26">
        <v>6.67</v>
      </c>
      <c r="F37" s="47">
        <v>7.51</v>
      </c>
      <c r="G37" s="46">
        <f t="shared" si="20"/>
        <v>2.6442710000000003</v>
      </c>
      <c r="H37" s="50">
        <f t="shared" si="21"/>
        <v>93.427233862134756</v>
      </c>
      <c r="I37" s="101">
        <f t="shared" ref="I37" si="26">AVERAGE(H37:H38)</f>
        <v>94.143659682719147</v>
      </c>
      <c r="J37" s="101">
        <f t="shared" ref="J37" si="27">STDEV(H37:H38)</f>
        <v>1.0131791119047091</v>
      </c>
    </row>
    <row r="38" spans="1:10" x14ac:dyDescent="0.35">
      <c r="A38" s="2" t="s">
        <v>35</v>
      </c>
      <c r="B38" s="29">
        <v>2.8303000000000003</v>
      </c>
      <c r="C38" s="27">
        <v>50</v>
      </c>
      <c r="D38" s="26">
        <v>0.35749999999999998</v>
      </c>
      <c r="E38" s="26">
        <v>6.67</v>
      </c>
      <c r="F38" s="47">
        <v>7.51</v>
      </c>
      <c r="G38" s="46">
        <f t="shared" si="20"/>
        <v>2.684825</v>
      </c>
      <c r="H38" s="50">
        <f t="shared" si="21"/>
        <v>94.860085503303523</v>
      </c>
      <c r="I38" s="101"/>
      <c r="J38" s="101"/>
    </row>
    <row r="39" spans="1:10" x14ac:dyDescent="0.35">
      <c r="A39" s="2" t="s">
        <v>31</v>
      </c>
      <c r="B39" s="29">
        <v>2.9618000000000002</v>
      </c>
      <c r="C39" s="27">
        <v>50</v>
      </c>
      <c r="D39" s="26">
        <v>0.34239999999999998</v>
      </c>
      <c r="E39" s="26">
        <v>6.67</v>
      </c>
      <c r="F39" s="47">
        <v>7.51</v>
      </c>
      <c r="G39" s="46">
        <f t="shared" si="20"/>
        <v>2.5714239999999999</v>
      </c>
      <c r="H39" s="50">
        <f t="shared" si="21"/>
        <v>86.819636707407639</v>
      </c>
      <c r="I39" s="101">
        <f t="shared" ref="I39" si="28">AVERAGE(H39:H40)</f>
        <v>87.656391383618057</v>
      </c>
      <c r="J39" s="101">
        <f t="shared" ref="J39" si="29">STDEV(H39:H40)</f>
        <v>1.1833498114758814</v>
      </c>
    </row>
    <row r="40" spans="1:10" x14ac:dyDescent="0.35">
      <c r="A40" s="41" t="s">
        <v>36</v>
      </c>
      <c r="B40" s="30">
        <v>2.9618000000000002</v>
      </c>
      <c r="C40" s="28">
        <v>50</v>
      </c>
      <c r="D40" s="25">
        <v>0.34899999999999998</v>
      </c>
      <c r="E40" s="25">
        <v>6.67</v>
      </c>
      <c r="F40" s="48">
        <v>7.51</v>
      </c>
      <c r="G40" s="49">
        <f t="shared" si="20"/>
        <v>2.6209899999999999</v>
      </c>
      <c r="H40" s="51">
        <f t="shared" si="21"/>
        <v>88.493146059828476</v>
      </c>
      <c r="I40" s="102"/>
      <c r="J40" s="102"/>
    </row>
  </sheetData>
  <mergeCells count="33">
    <mergeCell ref="J11:J12"/>
    <mergeCell ref="A15:J15"/>
    <mergeCell ref="A29:J29"/>
    <mergeCell ref="A1:J1"/>
    <mergeCell ref="J3:J4"/>
    <mergeCell ref="J5:J6"/>
    <mergeCell ref="J7:J8"/>
    <mergeCell ref="J9:J10"/>
    <mergeCell ref="I3:I4"/>
    <mergeCell ref="I5:I6"/>
    <mergeCell ref="I7:I8"/>
    <mergeCell ref="I9:I10"/>
    <mergeCell ref="I11:I12"/>
    <mergeCell ref="I17:I18"/>
    <mergeCell ref="J17:J18"/>
    <mergeCell ref="I19:I20"/>
    <mergeCell ref="I21:I22"/>
    <mergeCell ref="I23:I24"/>
    <mergeCell ref="I25:I26"/>
    <mergeCell ref="J19:J20"/>
    <mergeCell ref="J21:J22"/>
    <mergeCell ref="J23:J24"/>
    <mergeCell ref="J25:J26"/>
    <mergeCell ref="I31:I32"/>
    <mergeCell ref="J31:J32"/>
    <mergeCell ref="I33:I34"/>
    <mergeCell ref="I35:I36"/>
    <mergeCell ref="I37:I38"/>
    <mergeCell ref="I39:I40"/>
    <mergeCell ref="J33:J34"/>
    <mergeCell ref="J35:J36"/>
    <mergeCell ref="J37:J38"/>
    <mergeCell ref="J39:J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zoomScale="95" zoomScaleNormal="90" workbookViewId="0">
      <selection activeCell="B4" sqref="B4"/>
    </sheetView>
  </sheetViews>
  <sheetFormatPr defaultColWidth="9" defaultRowHeight="14.5" x14ac:dyDescent="0.35"/>
  <cols>
    <col min="1" max="1" width="9" style="4"/>
    <col min="2" max="2" width="14.33203125" style="4" bestFit="1" customWidth="1"/>
    <col min="3" max="3" width="12.83203125" style="4" bestFit="1" customWidth="1"/>
    <col min="4" max="4" width="9" style="4"/>
    <col min="5" max="16384" width="9" style="10"/>
  </cols>
  <sheetData>
    <row r="1" spans="1:4" x14ac:dyDescent="0.35">
      <c r="A1" s="12"/>
      <c r="B1" s="17" t="s">
        <v>7</v>
      </c>
      <c r="C1" s="18" t="s">
        <v>8</v>
      </c>
    </row>
    <row r="2" spans="1:4" ht="15.75" customHeight="1" x14ac:dyDescent="0.35">
      <c r="A2" s="114" t="s">
        <v>4</v>
      </c>
      <c r="B2" s="115"/>
      <c r="C2" s="116"/>
    </row>
    <row r="3" spans="1:4" x14ac:dyDescent="0.35">
      <c r="A3" s="36"/>
      <c r="B3" s="13" t="s">
        <v>6</v>
      </c>
      <c r="C3" s="19" t="s">
        <v>6</v>
      </c>
      <c r="D3" s="3"/>
    </row>
    <row r="4" spans="1:4" x14ac:dyDescent="0.35">
      <c r="A4" s="38" t="s">
        <v>24</v>
      </c>
      <c r="B4" s="11">
        <v>0.26740000000000003</v>
      </c>
      <c r="C4" s="23">
        <v>0.22059999999999999</v>
      </c>
    </row>
    <row r="5" spans="1:4" x14ac:dyDescent="0.35">
      <c r="A5" s="38" t="s">
        <v>25</v>
      </c>
      <c r="B5" s="11">
        <v>0.35460000000000003</v>
      </c>
      <c r="C5" s="23">
        <v>0.31</v>
      </c>
    </row>
    <row r="6" spans="1:4" x14ac:dyDescent="0.35">
      <c r="A6" s="38" t="s">
        <v>26</v>
      </c>
      <c r="B6" s="21">
        <v>0.33119999999999999</v>
      </c>
      <c r="C6" s="24">
        <v>0.2833</v>
      </c>
    </row>
    <row r="7" spans="1:4" ht="15.75" customHeight="1" x14ac:dyDescent="0.35">
      <c r="A7" s="114" t="s">
        <v>9</v>
      </c>
      <c r="B7" s="115"/>
      <c r="C7" s="116"/>
    </row>
    <row r="8" spans="1:4" x14ac:dyDescent="0.35">
      <c r="A8" s="36"/>
      <c r="B8" s="13" t="s">
        <v>6</v>
      </c>
      <c r="C8" s="19" t="s">
        <v>6</v>
      </c>
      <c r="D8" s="3"/>
    </row>
    <row r="9" spans="1:4" x14ac:dyDescent="0.35">
      <c r="A9" s="38" t="s">
        <v>24</v>
      </c>
      <c r="B9" s="11">
        <v>0.2301</v>
      </c>
      <c r="C9" s="20">
        <v>0.18770000000000001</v>
      </c>
    </row>
    <row r="10" spans="1:4" x14ac:dyDescent="0.35">
      <c r="A10" s="38" t="s">
        <v>25</v>
      </c>
      <c r="B10" s="11">
        <v>0.31490000000000001</v>
      </c>
      <c r="C10" s="20">
        <v>0.27039999999999997</v>
      </c>
    </row>
    <row r="11" spans="1:4" x14ac:dyDescent="0.35">
      <c r="A11" s="38" t="s">
        <v>26</v>
      </c>
      <c r="B11" s="21">
        <v>0.28820000000000001</v>
      </c>
      <c r="C11" s="22">
        <v>0.25309999999999999</v>
      </c>
    </row>
    <row r="12" spans="1:4" ht="15.75" customHeight="1" x14ac:dyDescent="0.35">
      <c r="A12" s="114" t="s">
        <v>1</v>
      </c>
      <c r="B12" s="115"/>
      <c r="C12" s="116"/>
    </row>
    <row r="13" spans="1:4" x14ac:dyDescent="0.35">
      <c r="A13" s="36"/>
      <c r="B13" s="13" t="s">
        <v>6</v>
      </c>
      <c r="C13" s="19" t="s">
        <v>6</v>
      </c>
      <c r="D13" s="3"/>
    </row>
    <row r="14" spans="1:4" x14ac:dyDescent="0.35">
      <c r="A14" s="38" t="s">
        <v>24</v>
      </c>
      <c r="B14" s="11">
        <v>0.25209999999999999</v>
      </c>
      <c r="C14" s="20">
        <v>0.20230000000000001</v>
      </c>
    </row>
    <row r="15" spans="1:4" x14ac:dyDescent="0.35">
      <c r="A15" s="38" t="s">
        <v>25</v>
      </c>
      <c r="B15" s="11">
        <v>0.33389999999999997</v>
      </c>
      <c r="C15" s="20">
        <v>0.30370000000000003</v>
      </c>
    </row>
    <row r="16" spans="1:4" x14ac:dyDescent="0.35">
      <c r="A16" s="38" t="s">
        <v>26</v>
      </c>
      <c r="B16" s="21">
        <v>0.3271</v>
      </c>
      <c r="C16" s="22">
        <v>0.29189999999999999</v>
      </c>
    </row>
    <row r="17" spans="1:4" ht="15.75" customHeight="1" x14ac:dyDescent="0.35">
      <c r="A17" s="114" t="s">
        <v>2</v>
      </c>
      <c r="B17" s="115"/>
      <c r="C17" s="116"/>
    </row>
    <row r="18" spans="1:4" x14ac:dyDescent="0.35">
      <c r="A18" s="34"/>
      <c r="B18" s="35" t="s">
        <v>6</v>
      </c>
      <c r="C18" s="19" t="s">
        <v>6</v>
      </c>
      <c r="D18" s="3"/>
    </row>
    <row r="19" spans="1:4" x14ac:dyDescent="0.35">
      <c r="A19" s="38" t="s">
        <v>24</v>
      </c>
      <c r="B19" s="11">
        <v>0.26190000000000002</v>
      </c>
      <c r="C19" s="20">
        <v>0.22359999999999999</v>
      </c>
    </row>
    <row r="20" spans="1:4" x14ac:dyDescent="0.35">
      <c r="A20" s="38" t="s">
        <v>25</v>
      </c>
      <c r="B20" s="11">
        <v>0.34870000000000001</v>
      </c>
      <c r="C20" s="20">
        <v>0.31169999999999998</v>
      </c>
    </row>
    <row r="21" spans="1:4" x14ac:dyDescent="0.35">
      <c r="A21" s="39" t="s">
        <v>26</v>
      </c>
      <c r="B21" s="21">
        <v>0.33460000000000001</v>
      </c>
      <c r="C21" s="22">
        <v>0.29630000000000001</v>
      </c>
    </row>
  </sheetData>
  <mergeCells count="4">
    <mergeCell ref="A2:C2"/>
    <mergeCell ref="A17:C17"/>
    <mergeCell ref="A12:C12"/>
    <mergeCell ref="A7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1"/>
  <sheetViews>
    <sheetView zoomScale="75" workbookViewId="0">
      <selection activeCell="Y25" sqref="Y25"/>
    </sheetView>
  </sheetViews>
  <sheetFormatPr defaultColWidth="9" defaultRowHeight="14.5" x14ac:dyDescent="0.35"/>
  <cols>
    <col min="1" max="1" width="10.5" style="4" bestFit="1" customWidth="1"/>
    <col min="2" max="3" width="10.58203125" style="4" bestFit="1" customWidth="1"/>
    <col min="4" max="4" width="10.58203125" style="4" customWidth="1"/>
    <col min="5" max="14" width="9" style="10"/>
    <col min="15" max="15" width="32.5" style="10" customWidth="1"/>
    <col min="16" max="17" width="9" style="10"/>
    <col min="18" max="19" width="12.08203125" style="10" bestFit="1" customWidth="1"/>
    <col min="20" max="20" width="19" style="10" bestFit="1" customWidth="1"/>
    <col min="21" max="16384" width="9" style="10"/>
  </cols>
  <sheetData>
    <row r="1" spans="1:21" ht="19" customHeight="1" thickBot="1" x14ac:dyDescent="0.4">
      <c r="A1" s="117" t="s">
        <v>63</v>
      </c>
      <c r="B1" s="118"/>
      <c r="C1" s="118"/>
      <c r="D1" s="118"/>
      <c r="E1" s="118"/>
      <c r="F1" s="118"/>
      <c r="G1" s="118"/>
      <c r="H1" s="118"/>
      <c r="I1" s="118"/>
      <c r="J1" s="118"/>
      <c r="K1"/>
      <c r="L1"/>
      <c r="M1"/>
      <c r="N1"/>
      <c r="O1" s="98" t="s">
        <v>74</v>
      </c>
      <c r="P1"/>
      <c r="Q1"/>
      <c r="R1"/>
      <c r="S1"/>
      <c r="T1"/>
      <c r="U1"/>
    </row>
    <row r="2" spans="1:21" ht="15.5" x14ac:dyDescent="0.35">
      <c r="A2" s="59"/>
      <c r="B2" s="117" t="s">
        <v>42</v>
      </c>
      <c r="C2" s="118"/>
      <c r="D2" s="119"/>
      <c r="E2" s="118" t="s">
        <v>43</v>
      </c>
      <c r="F2" s="118"/>
      <c r="G2" s="118"/>
      <c r="H2" s="117" t="s">
        <v>44</v>
      </c>
      <c r="I2" s="118"/>
      <c r="J2" s="119"/>
      <c r="K2"/>
      <c r="L2" t="s">
        <v>42</v>
      </c>
      <c r="M2" t="s">
        <v>43</v>
      </c>
      <c r="N2" t="s">
        <v>44</v>
      </c>
      <c r="O2" s="60" t="s">
        <v>75</v>
      </c>
      <c r="P2" s="60" t="s">
        <v>45</v>
      </c>
      <c r="Q2" s="60" t="s">
        <v>46</v>
      </c>
      <c r="R2" s="60" t="s">
        <v>47</v>
      </c>
      <c r="S2" s="60" t="s">
        <v>48</v>
      </c>
      <c r="T2" s="60" t="s">
        <v>79</v>
      </c>
      <c r="U2" s="60" t="s">
        <v>49</v>
      </c>
    </row>
    <row r="3" spans="1:21" ht="15.5" x14ac:dyDescent="0.35">
      <c r="A3" s="61"/>
      <c r="B3" s="62" t="s">
        <v>50</v>
      </c>
      <c r="C3" s="62" t="s">
        <v>64</v>
      </c>
      <c r="D3" s="63" t="s">
        <v>65</v>
      </c>
      <c r="E3" s="62" t="s">
        <v>50</v>
      </c>
      <c r="F3" s="62" t="s">
        <v>64</v>
      </c>
      <c r="G3" s="63" t="s">
        <v>65</v>
      </c>
      <c r="H3" s="62" t="s">
        <v>50</v>
      </c>
      <c r="I3" s="62" t="s">
        <v>64</v>
      </c>
      <c r="J3" s="63" t="s">
        <v>65</v>
      </c>
      <c r="K3" s="62" t="s">
        <v>51</v>
      </c>
      <c r="L3" s="97">
        <v>1.2380952380952381</v>
      </c>
      <c r="M3" s="97">
        <v>1.2066509999999999</v>
      </c>
      <c r="N3" s="97">
        <v>1.0770833333333334</v>
      </c>
      <c r="O3" s="57" t="s">
        <v>77</v>
      </c>
      <c r="P3">
        <v>7.9368935352748735E-3</v>
      </c>
      <c r="Q3">
        <v>2</v>
      </c>
      <c r="R3">
        <v>3.9684467676374367E-3</v>
      </c>
      <c r="S3">
        <v>2.3713264003359464</v>
      </c>
      <c r="T3">
        <v>0.17422847370221592</v>
      </c>
      <c r="U3">
        <v>5.1432528497847176</v>
      </c>
    </row>
    <row r="4" spans="1:21" ht="15.5" x14ac:dyDescent="0.35">
      <c r="A4" s="61" t="s">
        <v>52</v>
      </c>
      <c r="B4" s="66">
        <v>5.4600000000000003E-2</v>
      </c>
      <c r="C4" s="67">
        <v>4.41E-2</v>
      </c>
      <c r="D4" s="68">
        <f>B4/C4</f>
        <v>1.2380952380952381</v>
      </c>
      <c r="E4" s="66">
        <v>5.0799999999999998E-2</v>
      </c>
      <c r="F4" s="67">
        <v>4.2099999999999999E-2</v>
      </c>
      <c r="G4" s="68">
        <f>E4/F4</f>
        <v>1.2066508313539193</v>
      </c>
      <c r="H4" s="66">
        <v>5.1700000000000003E-2</v>
      </c>
      <c r="I4" s="67">
        <v>4.8000000000000001E-2</v>
      </c>
      <c r="J4" s="68">
        <f>H4/I4</f>
        <v>1.0770833333333334</v>
      </c>
      <c r="K4" s="62" t="s">
        <v>51</v>
      </c>
      <c r="L4" s="97">
        <v>1.140677966101695</v>
      </c>
      <c r="M4" s="97">
        <v>1.1540880503144655</v>
      </c>
      <c r="N4" s="97">
        <v>1.1440217391304348</v>
      </c>
      <c r="O4" t="s">
        <v>76</v>
      </c>
      <c r="P4">
        <v>1.0041081060140584E-2</v>
      </c>
      <c r="Q4">
        <v>6</v>
      </c>
      <c r="R4">
        <v>1.6735135100234306E-3</v>
      </c>
      <c r="S4"/>
      <c r="T4"/>
      <c r="U4"/>
    </row>
    <row r="5" spans="1:21" ht="15.5" x14ac:dyDescent="0.35">
      <c r="A5" s="61" t="s">
        <v>53</v>
      </c>
      <c r="B5" s="66">
        <v>6.7299999999999999E-2</v>
      </c>
      <c r="C5" s="67">
        <v>5.8999999999999997E-2</v>
      </c>
      <c r="D5" s="68">
        <f>B5/C5</f>
        <v>1.140677966101695</v>
      </c>
      <c r="E5" s="66">
        <v>7.3400000000000007E-2</v>
      </c>
      <c r="F5" s="67">
        <v>6.3600000000000004E-2</v>
      </c>
      <c r="G5" s="68">
        <f t="shared" ref="G5:G6" si="0">E5/F5</f>
        <v>1.1540880503144655</v>
      </c>
      <c r="H5" s="66">
        <v>8.4199999999999997E-2</v>
      </c>
      <c r="I5" s="67">
        <v>7.3599999999999999E-2</v>
      </c>
      <c r="J5" s="68">
        <f>H5/I5</f>
        <v>1.1440217391304348</v>
      </c>
      <c r="K5" s="62" t="s">
        <v>51</v>
      </c>
      <c r="L5" s="97">
        <v>1.1428571428571428</v>
      </c>
      <c r="M5" s="97">
        <v>1.1563981042653999</v>
      </c>
      <c r="N5" s="97">
        <v>1.1187499999999999</v>
      </c>
      <c r="O5"/>
      <c r="P5"/>
      <c r="Q5"/>
      <c r="R5"/>
      <c r="S5"/>
      <c r="T5"/>
      <c r="U5"/>
    </row>
    <row r="6" spans="1:21" ht="16" thickBot="1" x14ac:dyDescent="0.4">
      <c r="A6" s="69" t="s">
        <v>54</v>
      </c>
      <c r="B6" s="66">
        <v>5.6000000000000001E-2</v>
      </c>
      <c r="C6" s="67">
        <v>4.9000000000000002E-2</v>
      </c>
      <c r="D6" s="68">
        <f>B6/C6</f>
        <v>1.1428571428571428</v>
      </c>
      <c r="E6" s="66">
        <v>7.3200000000000001E-2</v>
      </c>
      <c r="F6" s="67">
        <v>6.3299999999999995E-2</v>
      </c>
      <c r="G6" s="70">
        <f t="shared" si="0"/>
        <v>1.156398104265403</v>
      </c>
      <c r="H6" s="66">
        <v>7.1599999999999997E-2</v>
      </c>
      <c r="I6" s="67">
        <v>6.4000000000000001E-2</v>
      </c>
      <c r="J6" s="68">
        <f>H6/I6</f>
        <v>1.1187499999999999</v>
      </c>
      <c r="K6"/>
      <c r="L6"/>
      <c r="M6"/>
      <c r="N6"/>
      <c r="O6" s="71" t="s">
        <v>78</v>
      </c>
      <c r="P6" s="71">
        <v>1.7977974595415457E-2</v>
      </c>
      <c r="Q6" s="71">
        <v>8</v>
      </c>
      <c r="R6" s="71"/>
      <c r="S6" s="71"/>
      <c r="T6" s="71"/>
      <c r="U6" s="71"/>
    </row>
    <row r="7" spans="1:21" ht="15.5" x14ac:dyDescent="0.35">
      <c r="A7" s="72" t="s">
        <v>55</v>
      </c>
      <c r="B7" s="73">
        <f>AVERAGE(D4:D6)</f>
        <v>1.1738767823513585</v>
      </c>
      <c r="C7" s="74"/>
      <c r="D7" s="75"/>
      <c r="E7" s="74">
        <f>AVERAGE(G4:G6)</f>
        <v>1.1723789953112627</v>
      </c>
      <c r="F7" s="74"/>
      <c r="G7" s="74"/>
      <c r="H7" s="73">
        <f>AVERAGE(J4:J6)</f>
        <v>1.1132850241545893</v>
      </c>
      <c r="I7" s="74"/>
      <c r="J7" s="75"/>
      <c r="K7" s="62" t="s">
        <v>69</v>
      </c>
      <c r="L7" s="97">
        <f>AVERAGE(L3:L5)</f>
        <v>1.1738767823513585</v>
      </c>
      <c r="M7" s="97">
        <f>AVERAGE(M3:M5)</f>
        <v>1.1723790515266217</v>
      </c>
      <c r="N7" s="97">
        <f t="shared" ref="N7" si="1">AVERAGE(N3:N5)</f>
        <v>1.1132850241545893</v>
      </c>
      <c r="O7"/>
      <c r="P7"/>
      <c r="Q7"/>
      <c r="R7"/>
      <c r="S7"/>
      <c r="T7"/>
      <c r="U7"/>
    </row>
    <row r="8" spans="1:21" ht="15.5" x14ac:dyDescent="0.35">
      <c r="A8" s="76" t="s">
        <v>56</v>
      </c>
      <c r="B8" s="77">
        <f>_xlfn.STDEV.S(D4:D6)</f>
        <v>5.5625486482630659E-2</v>
      </c>
      <c r="C8" s="78"/>
      <c r="D8" s="79"/>
      <c r="E8" s="78">
        <f>_xlfn.STDEV.S(G4:G6)</f>
        <v>2.9702746449025826E-2</v>
      </c>
      <c r="F8" s="78"/>
      <c r="G8" s="78"/>
      <c r="H8" s="77">
        <f>_xlfn.STDEV.S(J4:J6)</f>
        <v>3.3802174684590125E-2</v>
      </c>
      <c r="I8" s="78"/>
      <c r="J8" s="79"/>
      <c r="K8"/>
      <c r="L8"/>
      <c r="M8"/>
      <c r="N8"/>
      <c r="O8"/>
      <c r="P8"/>
      <c r="Q8"/>
      <c r="R8"/>
      <c r="S8"/>
      <c r="T8"/>
      <c r="U8"/>
    </row>
    <row r="9" spans="1:21" ht="15.5" x14ac:dyDescent="0.35">
      <c r="A9" s="80" t="s">
        <v>73</v>
      </c>
      <c r="B9" s="81">
        <f>(B8/B7)*100</f>
        <v>4.7386137385909324</v>
      </c>
      <c r="C9" s="82"/>
      <c r="D9" s="83"/>
      <c r="E9" s="82">
        <f t="shared" ref="E9" si="2">(E8/E7)*100</f>
        <v>2.5335447468623271</v>
      </c>
      <c r="F9" s="82"/>
      <c r="G9" s="82"/>
      <c r="H9" s="81">
        <f>(H8/H7)*100</f>
        <v>3.0362552222652011</v>
      </c>
      <c r="I9" s="82"/>
      <c r="J9" s="83"/>
      <c r="K9"/>
      <c r="L9"/>
      <c r="M9"/>
      <c r="N9"/>
      <c r="O9"/>
      <c r="P9"/>
      <c r="Q9"/>
      <c r="R9"/>
      <c r="S9"/>
      <c r="T9"/>
      <c r="U9"/>
    </row>
    <row r="12" spans="1:21" ht="20.149999999999999" customHeight="1" thickBot="1" x14ac:dyDescent="0.4">
      <c r="A12" s="117" t="s">
        <v>68</v>
      </c>
      <c r="B12" s="118"/>
      <c r="C12" s="118"/>
      <c r="D12" s="118"/>
      <c r="E12" s="118"/>
      <c r="F12" s="118"/>
      <c r="G12" s="118"/>
      <c r="H12" s="118"/>
      <c r="I12" s="118"/>
      <c r="J12" s="118"/>
      <c r="K12"/>
      <c r="L12"/>
      <c r="M12"/>
      <c r="N12"/>
      <c r="O12" s="98" t="s">
        <v>74</v>
      </c>
      <c r="P12"/>
      <c r="Q12"/>
      <c r="R12"/>
      <c r="S12"/>
      <c r="T12"/>
      <c r="U12"/>
    </row>
    <row r="13" spans="1:21" ht="15.5" x14ac:dyDescent="0.35">
      <c r="A13" s="64"/>
      <c r="B13" s="117" t="s">
        <v>42</v>
      </c>
      <c r="C13" s="118"/>
      <c r="D13" s="119"/>
      <c r="E13" s="118" t="s">
        <v>43</v>
      </c>
      <c r="F13" s="118"/>
      <c r="G13" s="118"/>
      <c r="H13" s="117" t="s">
        <v>44</v>
      </c>
      <c r="I13" s="118"/>
      <c r="J13" s="119"/>
      <c r="K13"/>
      <c r="L13" t="s">
        <v>42</v>
      </c>
      <c r="M13" t="s">
        <v>43</v>
      </c>
      <c r="N13" t="s">
        <v>44</v>
      </c>
      <c r="O13" s="60" t="s">
        <v>75</v>
      </c>
      <c r="P13" s="60" t="s">
        <v>45</v>
      </c>
      <c r="Q13" s="60" t="s">
        <v>46</v>
      </c>
      <c r="R13" s="60" t="s">
        <v>47</v>
      </c>
      <c r="S13" s="60" t="s">
        <v>48</v>
      </c>
      <c r="T13" s="60" t="s">
        <v>79</v>
      </c>
      <c r="U13" s="60" t="s">
        <v>49</v>
      </c>
    </row>
    <row r="14" spans="1:21" ht="15.5" x14ac:dyDescent="0.35">
      <c r="A14" s="64"/>
      <c r="B14" s="64" t="s">
        <v>57</v>
      </c>
      <c r="C14" s="85" t="s">
        <v>64</v>
      </c>
      <c r="D14" s="63" t="s">
        <v>65</v>
      </c>
      <c r="E14" s="62" t="s">
        <v>57</v>
      </c>
      <c r="F14" s="62" t="s">
        <v>64</v>
      </c>
      <c r="G14" s="85" t="s">
        <v>65</v>
      </c>
      <c r="H14" s="89" t="s">
        <v>57</v>
      </c>
      <c r="I14" s="90" t="s">
        <v>64</v>
      </c>
      <c r="J14" s="91" t="s">
        <v>65</v>
      </c>
      <c r="K14" s="62" t="s">
        <v>58</v>
      </c>
      <c r="L14">
        <v>0.9886621315192744</v>
      </c>
      <c r="M14">
        <v>0.95011876484560576</v>
      </c>
      <c r="N14">
        <v>0.95833333333333326</v>
      </c>
      <c r="O14" s="57" t="s">
        <v>77</v>
      </c>
      <c r="P14">
        <v>7.3132510877475148E-4</v>
      </c>
      <c r="Q14">
        <v>2</v>
      </c>
      <c r="R14">
        <v>3.6566255438737574E-4</v>
      </c>
      <c r="S14">
        <v>0.64096176478544009</v>
      </c>
      <c r="T14">
        <v>0.55939091580301592</v>
      </c>
      <c r="U14">
        <v>5.1432528497847176</v>
      </c>
    </row>
    <row r="15" spans="1:21" ht="15.5" x14ac:dyDescent="0.35">
      <c r="A15" s="64" t="s">
        <v>52</v>
      </c>
      <c r="B15" s="86">
        <v>4.36E-2</v>
      </c>
      <c r="C15" s="87">
        <v>4.41E-2</v>
      </c>
      <c r="D15" s="68">
        <f>B15/C15</f>
        <v>0.9886621315192744</v>
      </c>
      <c r="E15" s="66">
        <v>0.04</v>
      </c>
      <c r="F15" s="67">
        <v>4.2099999999999999E-2</v>
      </c>
      <c r="G15" s="67">
        <f>E15/F15</f>
        <v>0.95011876484560576</v>
      </c>
      <c r="H15" s="86">
        <v>4.5999999999999999E-2</v>
      </c>
      <c r="I15" s="87">
        <v>4.8000000000000001E-2</v>
      </c>
      <c r="J15" s="68">
        <f>H15/I15</f>
        <v>0.95833333333333326</v>
      </c>
      <c r="K15" s="62" t="s">
        <v>58</v>
      </c>
      <c r="L15">
        <v>0.9627118644067798</v>
      </c>
      <c r="M15">
        <v>0.92295597484276726</v>
      </c>
      <c r="N15">
        <v>0.96875</v>
      </c>
      <c r="O15" t="s">
        <v>76</v>
      </c>
      <c r="P15">
        <v>3.4229425948031091E-3</v>
      </c>
      <c r="Q15">
        <v>6</v>
      </c>
      <c r="R15">
        <v>5.7049043246718489E-4</v>
      </c>
      <c r="S15"/>
      <c r="T15"/>
      <c r="U15"/>
    </row>
    <row r="16" spans="1:21" ht="15.5" x14ac:dyDescent="0.35">
      <c r="A16" s="64" t="s">
        <v>53</v>
      </c>
      <c r="B16" s="86">
        <v>5.6800000000000003E-2</v>
      </c>
      <c r="C16" s="87">
        <v>5.8999999999999997E-2</v>
      </c>
      <c r="D16" s="68">
        <f t="shared" ref="D16" si="3">B16/C16</f>
        <v>0.9627118644067798</v>
      </c>
      <c r="E16" s="66">
        <v>5.8700000000000002E-2</v>
      </c>
      <c r="F16" s="67">
        <v>6.3600000000000004E-2</v>
      </c>
      <c r="G16" s="67">
        <f t="shared" ref="G16:G17" si="4">E16/F16</f>
        <v>0.92295597484276726</v>
      </c>
      <c r="H16" s="86">
        <v>7.1300000000000002E-2</v>
      </c>
      <c r="I16" s="87">
        <v>7.3599999999999999E-2</v>
      </c>
      <c r="J16" s="68">
        <f>H16/I16</f>
        <v>0.96875</v>
      </c>
      <c r="K16" s="62" t="s">
        <v>58</v>
      </c>
      <c r="L16">
        <v>0.94897959183673464</v>
      </c>
      <c r="M16">
        <v>0.98420221169036348</v>
      </c>
      <c r="N16">
        <v>0.99531250000000004</v>
      </c>
      <c r="O16"/>
      <c r="P16"/>
      <c r="Q16"/>
      <c r="R16"/>
      <c r="S16"/>
      <c r="T16"/>
      <c r="U16"/>
    </row>
    <row r="17" spans="1:21" ht="16" thickBot="1" x14ac:dyDescent="0.4">
      <c r="A17" s="64" t="s">
        <v>54</v>
      </c>
      <c r="B17" s="88">
        <v>4.65E-2</v>
      </c>
      <c r="C17" s="84">
        <v>4.9000000000000002E-2</v>
      </c>
      <c r="D17" s="70">
        <f>B17/C17</f>
        <v>0.94897959183673464</v>
      </c>
      <c r="E17" s="66">
        <v>6.2300000000000001E-2</v>
      </c>
      <c r="F17" s="67">
        <v>6.3299999999999995E-2</v>
      </c>
      <c r="G17" s="67">
        <f t="shared" si="4"/>
        <v>0.98420221169036348</v>
      </c>
      <c r="H17" s="88">
        <v>6.3700000000000007E-2</v>
      </c>
      <c r="I17" s="84">
        <v>6.4000000000000001E-2</v>
      </c>
      <c r="J17" s="70">
        <f>H17/I17</f>
        <v>0.99531250000000004</v>
      </c>
      <c r="K17"/>
      <c r="L17"/>
      <c r="M17"/>
      <c r="N17"/>
      <c r="O17" s="71" t="s">
        <v>78</v>
      </c>
      <c r="P17" s="71">
        <v>4.1542677035778606E-3</v>
      </c>
      <c r="Q17" s="71">
        <v>8</v>
      </c>
      <c r="R17" s="71"/>
      <c r="S17" s="71"/>
      <c r="T17" s="71"/>
      <c r="U17" s="71"/>
    </row>
    <row r="18" spans="1:21" ht="15.5" x14ac:dyDescent="0.35">
      <c r="A18" s="72" t="s">
        <v>55</v>
      </c>
      <c r="B18" s="73">
        <f>AVERAGE(D15:D17)</f>
        <v>0.96678452925426306</v>
      </c>
      <c r="C18" s="74"/>
      <c r="D18" s="75"/>
      <c r="E18" s="74">
        <f>AVERAGE(G15:G17)</f>
        <v>0.95242565045957883</v>
      </c>
      <c r="F18" s="74"/>
      <c r="G18" s="74"/>
      <c r="H18" s="73">
        <f>AVERAGE(J15:J17)</f>
        <v>0.9741319444444444</v>
      </c>
      <c r="I18" s="74"/>
      <c r="J18" s="75"/>
      <c r="K18" s="62" t="s">
        <v>70</v>
      </c>
      <c r="L18" s="97">
        <f>AVERAGE(L14:L16)</f>
        <v>0.96678452925426306</v>
      </c>
      <c r="M18" s="97">
        <f>AVERAGE(M14:M16)</f>
        <v>0.95242565045957883</v>
      </c>
      <c r="N18" s="97">
        <f>AVERAGE(N14:N16)</f>
        <v>0.9741319444444444</v>
      </c>
      <c r="O18"/>
      <c r="P18"/>
      <c r="Q18"/>
      <c r="R18"/>
      <c r="S18"/>
      <c r="T18"/>
      <c r="U18"/>
    </row>
    <row r="19" spans="1:21" ht="15.5" x14ac:dyDescent="0.35">
      <c r="A19" s="76" t="s">
        <v>56</v>
      </c>
      <c r="B19" s="77">
        <f>_xlfn.STDEV.S(D15:D17)</f>
        <v>2.0152318430742142E-2</v>
      </c>
      <c r="C19" s="78"/>
      <c r="D19" s="79"/>
      <c r="E19" s="78">
        <f>_xlfn.STDEV.S(G15:G17)</f>
        <v>3.0688217167586167E-2</v>
      </c>
      <c r="F19" s="78"/>
      <c r="G19" s="78"/>
      <c r="H19" s="77">
        <f>_xlfn.STDEV.S(J15:J17)</f>
        <v>1.9068001634743866E-2</v>
      </c>
      <c r="I19" s="78"/>
      <c r="J19" s="79"/>
      <c r="K19"/>
      <c r="L19"/>
      <c r="M19"/>
      <c r="N19"/>
      <c r="O19"/>
      <c r="P19"/>
      <c r="Q19"/>
      <c r="R19"/>
      <c r="S19"/>
      <c r="T19"/>
      <c r="U19"/>
    </row>
    <row r="20" spans="1:21" ht="15.5" x14ac:dyDescent="0.35">
      <c r="A20" s="80" t="s">
        <v>73</v>
      </c>
      <c r="B20" s="81">
        <f>(B19/B18)*100</f>
        <v>2.084468443685874</v>
      </c>
      <c r="C20" s="82"/>
      <c r="D20" s="83"/>
      <c r="E20" s="82">
        <f t="shared" ref="E20" si="5">(E19/E18)*100</f>
        <v>3.2221115792899977</v>
      </c>
      <c r="F20" s="82"/>
      <c r="G20" s="82"/>
      <c r="H20" s="81">
        <f>(H19/H18)*100</f>
        <v>1.9574352061330365</v>
      </c>
      <c r="I20" s="82"/>
      <c r="J20" s="83"/>
      <c r="K20"/>
      <c r="L20"/>
      <c r="M20"/>
      <c r="N20"/>
      <c r="O20"/>
      <c r="P20"/>
      <c r="Q20"/>
      <c r="R20"/>
      <c r="S20"/>
      <c r="T20"/>
      <c r="U20"/>
    </row>
    <row r="21" spans="1:21" ht="15.5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20.149999999999999" customHeight="1" thickBot="1" x14ac:dyDescent="0.4">
      <c r="A22" s="117" t="s">
        <v>67</v>
      </c>
      <c r="B22" s="118"/>
      <c r="C22" s="118"/>
      <c r="D22" s="118"/>
      <c r="E22" s="118"/>
      <c r="F22" s="118"/>
      <c r="G22" s="118"/>
      <c r="H22" s="118"/>
      <c r="I22" s="118"/>
      <c r="J22" s="118"/>
      <c r="K22"/>
      <c r="L22"/>
      <c r="M22"/>
      <c r="N22"/>
      <c r="O22" s="98" t="s">
        <v>74</v>
      </c>
      <c r="P22"/>
      <c r="Q22"/>
      <c r="R22"/>
      <c r="S22"/>
      <c r="T22"/>
      <c r="U22"/>
    </row>
    <row r="23" spans="1:21" ht="15.5" x14ac:dyDescent="0.35">
      <c r="A23" s="64"/>
      <c r="B23" s="117" t="s">
        <v>42</v>
      </c>
      <c r="C23" s="118"/>
      <c r="D23" s="119"/>
      <c r="E23" s="118" t="s">
        <v>43</v>
      </c>
      <c r="F23" s="118"/>
      <c r="G23" s="118"/>
      <c r="H23" s="117" t="s">
        <v>44</v>
      </c>
      <c r="I23" s="118"/>
      <c r="J23" s="119"/>
      <c r="K23"/>
      <c r="L23" t="s">
        <v>42</v>
      </c>
      <c r="M23" t="s">
        <v>43</v>
      </c>
      <c r="N23" t="s">
        <v>44</v>
      </c>
      <c r="O23" s="60" t="s">
        <v>75</v>
      </c>
      <c r="P23" s="60" t="s">
        <v>45</v>
      </c>
      <c r="Q23" s="60" t="s">
        <v>46</v>
      </c>
      <c r="R23" s="60" t="s">
        <v>47</v>
      </c>
      <c r="S23" s="60" t="s">
        <v>48</v>
      </c>
      <c r="T23" s="60" t="s">
        <v>79</v>
      </c>
      <c r="U23" s="60" t="s">
        <v>49</v>
      </c>
    </row>
    <row r="24" spans="1:21" ht="15.5" x14ac:dyDescent="0.35">
      <c r="A24" s="64"/>
      <c r="B24" s="92" t="s">
        <v>59</v>
      </c>
      <c r="C24" s="93" t="s">
        <v>64</v>
      </c>
      <c r="D24" s="65" t="s">
        <v>65</v>
      </c>
      <c r="E24" s="92" t="s">
        <v>59</v>
      </c>
      <c r="F24" s="93" t="s">
        <v>64</v>
      </c>
      <c r="G24" s="65" t="s">
        <v>65</v>
      </c>
      <c r="H24" s="92" t="s">
        <v>59</v>
      </c>
      <c r="I24" s="93" t="s">
        <v>64</v>
      </c>
      <c r="J24" s="65" t="s">
        <v>65</v>
      </c>
      <c r="K24" s="62" t="s">
        <v>60</v>
      </c>
      <c r="L24">
        <v>1.0430839002267573</v>
      </c>
      <c r="M24">
        <v>1.0546318289786225</v>
      </c>
      <c r="N24">
        <v>1.05</v>
      </c>
      <c r="O24" s="57" t="s">
        <v>77</v>
      </c>
      <c r="P24">
        <v>1.2172431116044382E-3</v>
      </c>
      <c r="Q24">
        <v>2</v>
      </c>
      <c r="R24">
        <v>6.0862155580221908E-4</v>
      </c>
      <c r="S24">
        <v>1.2075977339496553</v>
      </c>
      <c r="T24">
        <v>0.36246086832580959</v>
      </c>
      <c r="U24">
        <v>5.1432528497847176</v>
      </c>
    </row>
    <row r="25" spans="1:21" ht="15.5" x14ac:dyDescent="0.35">
      <c r="A25" s="64" t="s">
        <v>52</v>
      </c>
      <c r="B25" s="86">
        <v>4.5999999999999999E-2</v>
      </c>
      <c r="C25" s="87">
        <v>4.41E-2</v>
      </c>
      <c r="D25" s="68">
        <f>B25/C25</f>
        <v>1.0430839002267573</v>
      </c>
      <c r="E25" s="66">
        <v>4.4400000000000002E-2</v>
      </c>
      <c r="F25" s="67">
        <v>4.2099999999999999E-2</v>
      </c>
      <c r="G25" s="67">
        <f>E25/F25</f>
        <v>1.0546318289786225</v>
      </c>
      <c r="H25" s="86">
        <v>5.04E-2</v>
      </c>
      <c r="I25" s="87">
        <v>4.8000000000000001E-2</v>
      </c>
      <c r="J25" s="68">
        <f>H25/I25</f>
        <v>1.05</v>
      </c>
      <c r="K25" s="62" t="s">
        <v>60</v>
      </c>
      <c r="L25">
        <v>1.0406779661016949</v>
      </c>
      <c r="M25">
        <v>1.0141509433962264</v>
      </c>
      <c r="N25">
        <v>1.0516304347826086</v>
      </c>
      <c r="O25" t="s">
        <v>76</v>
      </c>
      <c r="P25">
        <v>3.0239617317512745E-3</v>
      </c>
      <c r="Q25">
        <v>6</v>
      </c>
      <c r="R25">
        <v>5.0399362195854575E-4</v>
      </c>
      <c r="S25"/>
      <c r="T25"/>
      <c r="U25"/>
    </row>
    <row r="26" spans="1:21" ht="15.5" x14ac:dyDescent="0.35">
      <c r="A26" s="64" t="s">
        <v>53</v>
      </c>
      <c r="B26" s="86">
        <v>6.1400000000000003E-2</v>
      </c>
      <c r="C26" s="87">
        <v>5.8999999999999997E-2</v>
      </c>
      <c r="D26" s="68">
        <f t="shared" ref="D26" si="6">B26/C26</f>
        <v>1.0406779661016949</v>
      </c>
      <c r="E26" s="66">
        <v>6.4500000000000002E-2</v>
      </c>
      <c r="F26" s="67">
        <v>6.3600000000000004E-2</v>
      </c>
      <c r="G26" s="67">
        <f t="shared" ref="G26:G27" si="7">E26/F26</f>
        <v>1.0141509433962264</v>
      </c>
      <c r="H26" s="86">
        <v>7.7399999999999997E-2</v>
      </c>
      <c r="I26" s="87">
        <v>7.3599999999999999E-2</v>
      </c>
      <c r="J26" s="68">
        <f>H26/I26</f>
        <v>1.0516304347826086</v>
      </c>
      <c r="K26" s="62" t="s">
        <v>60</v>
      </c>
      <c r="L26">
        <v>1.0122448979591836</v>
      </c>
      <c r="M26">
        <v>1.0742496050552923</v>
      </c>
      <c r="N26">
        <v>1.0796874999999999</v>
      </c>
      <c r="O26"/>
      <c r="P26"/>
      <c r="Q26"/>
      <c r="R26"/>
      <c r="S26"/>
      <c r="T26"/>
      <c r="U26"/>
    </row>
    <row r="27" spans="1:21" ht="16" thickBot="1" x14ac:dyDescent="0.4">
      <c r="A27" s="64" t="s">
        <v>54</v>
      </c>
      <c r="B27" s="88">
        <v>4.9599999999999998E-2</v>
      </c>
      <c r="C27" s="84">
        <v>4.9000000000000002E-2</v>
      </c>
      <c r="D27" s="70">
        <f>B27/C27</f>
        <v>1.0122448979591836</v>
      </c>
      <c r="E27" s="66">
        <v>6.8000000000000005E-2</v>
      </c>
      <c r="F27" s="67">
        <v>6.3299999999999995E-2</v>
      </c>
      <c r="G27" s="67">
        <f t="shared" si="7"/>
        <v>1.0742496050552923</v>
      </c>
      <c r="H27" s="88">
        <v>6.9099999999999995E-2</v>
      </c>
      <c r="I27" s="84">
        <v>6.4000000000000001E-2</v>
      </c>
      <c r="J27" s="70">
        <f>H27/I27</f>
        <v>1.0796874999999999</v>
      </c>
      <c r="K27"/>
      <c r="L27"/>
      <c r="M27"/>
      <c r="N27"/>
      <c r="O27" s="71" t="s">
        <v>78</v>
      </c>
      <c r="P27" s="71">
        <v>4.2412048433557127E-3</v>
      </c>
      <c r="Q27" s="71">
        <v>8</v>
      </c>
      <c r="R27" s="71"/>
      <c r="S27" s="71"/>
      <c r="T27" s="71"/>
      <c r="U27" s="71"/>
    </row>
    <row r="28" spans="1:21" ht="15.5" x14ac:dyDescent="0.35">
      <c r="A28" s="72" t="s">
        <v>55</v>
      </c>
      <c r="B28" s="73">
        <f>AVERAGE(D25:D27)</f>
        <v>1.0320022547625454</v>
      </c>
      <c r="C28" s="74"/>
      <c r="D28" s="75"/>
      <c r="E28" s="74">
        <f>AVERAGE(G25:G27)</f>
        <v>1.0476774591433804</v>
      </c>
      <c r="F28" s="74"/>
      <c r="G28" s="74"/>
      <c r="H28" s="73">
        <f>AVERAGE(J25:J27)</f>
        <v>1.0604393115942028</v>
      </c>
      <c r="I28" s="74"/>
      <c r="J28" s="75"/>
      <c r="K28" s="62" t="s">
        <v>71</v>
      </c>
      <c r="L28" s="97">
        <f>AVERAGE(L24:L26)</f>
        <v>1.0320022547625454</v>
      </c>
      <c r="M28" s="97">
        <f>AVERAGE(M24:M26)</f>
        <v>1.0476774591433804</v>
      </c>
      <c r="N28" s="97">
        <f>AVERAGE(N24:N26)</f>
        <v>1.0604393115942028</v>
      </c>
      <c r="O28"/>
      <c r="P28"/>
      <c r="Q28"/>
      <c r="R28"/>
      <c r="S28"/>
      <c r="T28"/>
      <c r="U28"/>
    </row>
    <row r="29" spans="1:21" ht="15.5" x14ac:dyDescent="0.35">
      <c r="A29" s="76" t="s">
        <v>56</v>
      </c>
      <c r="B29" s="77">
        <f>_xlfn.STDEV.S(D25:D27)</f>
        <v>1.715260885827698E-2</v>
      </c>
      <c r="C29" s="78"/>
      <c r="D29" s="79"/>
      <c r="E29" s="78">
        <f>_xlfn.STDEV.S(G25:G27)</f>
        <v>3.0646936684711499E-2</v>
      </c>
      <c r="F29" s="78"/>
      <c r="G29" s="78"/>
      <c r="H29" s="77">
        <f>_xlfn.STDEV.S(J25:J27)</f>
        <v>1.6689342319992116E-2</v>
      </c>
      <c r="I29" s="78"/>
      <c r="J29" s="79"/>
      <c r="K29"/>
      <c r="L29"/>
      <c r="M29"/>
      <c r="N29"/>
      <c r="O29"/>
      <c r="P29"/>
      <c r="Q29"/>
      <c r="R29"/>
      <c r="S29"/>
      <c r="T29"/>
      <c r="U29"/>
    </row>
    <row r="30" spans="1:21" ht="15.5" x14ac:dyDescent="0.35">
      <c r="A30" s="80" t="s">
        <v>73</v>
      </c>
      <c r="B30" s="81">
        <f>(B29/B28)*100</f>
        <v>1.6620708703997593</v>
      </c>
      <c r="C30" s="82"/>
      <c r="D30" s="83"/>
      <c r="E30" s="82">
        <f t="shared" ref="E30" si="8">(E29/E28)*100</f>
        <v>2.9252263105640894</v>
      </c>
      <c r="F30" s="82"/>
      <c r="G30" s="82"/>
      <c r="H30" s="81">
        <f>(H29/H28)*100</f>
        <v>1.5738139974179504</v>
      </c>
      <c r="I30" s="82"/>
      <c r="J30" s="83"/>
      <c r="K30"/>
      <c r="L30"/>
      <c r="M30"/>
      <c r="N30"/>
      <c r="O30"/>
      <c r="P30"/>
      <c r="Q30"/>
      <c r="R30"/>
      <c r="S30"/>
      <c r="T30"/>
      <c r="U30"/>
    </row>
    <row r="31" spans="1:21" ht="15.5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23.15" customHeight="1" thickBot="1" x14ac:dyDescent="0.4">
      <c r="A32" s="117" t="s">
        <v>66</v>
      </c>
      <c r="B32" s="118"/>
      <c r="C32" s="118"/>
      <c r="D32" s="118"/>
      <c r="E32" s="118"/>
      <c r="F32" s="118"/>
      <c r="G32" s="118"/>
      <c r="H32" s="118"/>
      <c r="I32" s="118"/>
      <c r="J32" s="118"/>
      <c r="K32"/>
      <c r="L32"/>
      <c r="M32"/>
      <c r="N32"/>
      <c r="O32" s="98" t="s">
        <v>74</v>
      </c>
      <c r="P32"/>
      <c r="Q32"/>
      <c r="R32"/>
      <c r="S32"/>
      <c r="T32"/>
      <c r="U32"/>
    </row>
    <row r="33" spans="1:21" ht="15.5" x14ac:dyDescent="0.35">
      <c r="A33" s="64"/>
      <c r="B33" s="117" t="s">
        <v>42</v>
      </c>
      <c r="C33" s="118"/>
      <c r="D33" s="119"/>
      <c r="E33" s="118" t="s">
        <v>43</v>
      </c>
      <c r="F33" s="118"/>
      <c r="G33" s="118"/>
      <c r="H33" s="120" t="s">
        <v>44</v>
      </c>
      <c r="I33" s="121"/>
      <c r="J33" s="122"/>
      <c r="K33"/>
      <c r="L33" t="s">
        <v>42</v>
      </c>
      <c r="M33" t="s">
        <v>43</v>
      </c>
      <c r="N33" t="s">
        <v>44</v>
      </c>
      <c r="O33" s="60" t="s">
        <v>75</v>
      </c>
      <c r="P33" s="60" t="s">
        <v>45</v>
      </c>
      <c r="Q33" s="60" t="s">
        <v>46</v>
      </c>
      <c r="R33" s="60" t="s">
        <v>47</v>
      </c>
      <c r="S33" s="60" t="s">
        <v>48</v>
      </c>
      <c r="T33" s="60" t="s">
        <v>79</v>
      </c>
      <c r="U33" s="60" t="s">
        <v>49</v>
      </c>
    </row>
    <row r="34" spans="1:21" ht="15.5" x14ac:dyDescent="0.35">
      <c r="A34" s="64"/>
      <c r="B34" s="92" t="s">
        <v>61</v>
      </c>
      <c r="C34" s="93" t="s">
        <v>64</v>
      </c>
      <c r="D34" s="65" t="s">
        <v>65</v>
      </c>
      <c r="E34" s="92" t="s">
        <v>61</v>
      </c>
      <c r="F34" s="93" t="s">
        <v>64</v>
      </c>
      <c r="G34" s="65" t="s">
        <v>65</v>
      </c>
      <c r="H34" s="92" t="s">
        <v>61</v>
      </c>
      <c r="I34" s="93" t="s">
        <v>64</v>
      </c>
      <c r="J34" s="65" t="s">
        <v>65</v>
      </c>
      <c r="K34" s="62" t="s">
        <v>62</v>
      </c>
      <c r="L34">
        <v>0.86167800453514731</v>
      </c>
      <c r="M34">
        <v>0.9548693586698338</v>
      </c>
      <c r="N34">
        <v>0.85833333333333328</v>
      </c>
      <c r="O34" s="57" t="s">
        <v>77</v>
      </c>
      <c r="P34">
        <v>2.1255579075981218E-2</v>
      </c>
      <c r="Q34">
        <v>2</v>
      </c>
      <c r="R34">
        <v>1.0627789537990609E-2</v>
      </c>
      <c r="S34">
        <v>0.97670893112826929</v>
      </c>
      <c r="T34">
        <v>0.42933110101892069</v>
      </c>
      <c r="U34">
        <v>5.1432528497847176</v>
      </c>
    </row>
    <row r="35" spans="1:21" ht="15.5" x14ac:dyDescent="0.35">
      <c r="A35" s="64" t="s">
        <v>52</v>
      </c>
      <c r="B35" s="94">
        <v>3.7999999999999999E-2</v>
      </c>
      <c r="C35" s="87">
        <v>4.41E-2</v>
      </c>
      <c r="D35" s="68">
        <f>B35/C35</f>
        <v>0.86167800453514731</v>
      </c>
      <c r="E35" s="67">
        <v>4.02E-2</v>
      </c>
      <c r="F35" s="67">
        <v>4.2099999999999999E-2</v>
      </c>
      <c r="G35" s="67">
        <f>E35/F35</f>
        <v>0.9548693586698338</v>
      </c>
      <c r="H35" s="94">
        <v>4.1200000000000001E-2</v>
      </c>
      <c r="I35" s="87">
        <v>4.8000000000000001E-2</v>
      </c>
      <c r="J35" s="68">
        <f>H35/I35</f>
        <v>0.85833333333333328</v>
      </c>
      <c r="K35" s="62" t="s">
        <v>62</v>
      </c>
      <c r="L35">
        <v>0.81864406779661025</v>
      </c>
      <c r="M35">
        <v>1.0880503144654088</v>
      </c>
      <c r="N35">
        <v>1.0230978260869565</v>
      </c>
      <c r="O35" t="s">
        <v>76</v>
      </c>
      <c r="P35">
        <v>6.5287349378777504E-2</v>
      </c>
      <c r="Q35">
        <v>6</v>
      </c>
      <c r="R35">
        <v>1.0881224896462918E-2</v>
      </c>
      <c r="S35"/>
      <c r="T35"/>
      <c r="U35"/>
    </row>
    <row r="36" spans="1:21" ht="15.5" x14ac:dyDescent="0.35">
      <c r="A36" s="64" t="s">
        <v>53</v>
      </c>
      <c r="B36" s="94">
        <v>4.8300000000000003E-2</v>
      </c>
      <c r="C36" s="87">
        <v>5.8999999999999997E-2</v>
      </c>
      <c r="D36" s="68">
        <f t="shared" ref="D36" si="9">B36/C36</f>
        <v>0.81864406779661025</v>
      </c>
      <c r="E36" s="67">
        <v>6.9199999999999998E-2</v>
      </c>
      <c r="F36" s="67">
        <v>6.3600000000000004E-2</v>
      </c>
      <c r="G36" s="67">
        <f t="shared" ref="G36:G37" si="10">E36/F36</f>
        <v>1.0880503144654088</v>
      </c>
      <c r="H36" s="94">
        <v>7.5300000000000006E-2</v>
      </c>
      <c r="I36" s="87">
        <v>7.3599999999999999E-2</v>
      </c>
      <c r="J36" s="68">
        <f>H36/I36</f>
        <v>1.0230978260869565</v>
      </c>
      <c r="K36" s="62" t="s">
        <v>62</v>
      </c>
      <c r="L36">
        <v>1.0510204081632653</v>
      </c>
      <c r="M36">
        <v>1.0410742496050553</v>
      </c>
      <c r="N36">
        <v>1.075</v>
      </c>
      <c r="O36"/>
      <c r="P36"/>
      <c r="Q36"/>
      <c r="R36"/>
      <c r="S36"/>
      <c r="T36"/>
      <c r="U36"/>
    </row>
    <row r="37" spans="1:21" ht="16" thickBot="1" x14ac:dyDescent="0.4">
      <c r="A37" s="64" t="s">
        <v>54</v>
      </c>
      <c r="B37" s="95">
        <v>5.1499999999999997E-2</v>
      </c>
      <c r="C37" s="84">
        <v>4.9000000000000002E-2</v>
      </c>
      <c r="D37" s="70">
        <f>B37/C37</f>
        <v>1.0510204081632653</v>
      </c>
      <c r="E37" s="67">
        <v>6.59E-2</v>
      </c>
      <c r="F37" s="67">
        <v>6.3299999999999995E-2</v>
      </c>
      <c r="G37" s="67">
        <f t="shared" si="10"/>
        <v>1.0410742496050553</v>
      </c>
      <c r="H37" s="95">
        <v>6.88E-2</v>
      </c>
      <c r="I37" s="84">
        <v>6.4000000000000001E-2</v>
      </c>
      <c r="J37" s="70">
        <f>H37/I37</f>
        <v>1.075</v>
      </c>
      <c r="K37"/>
      <c r="L37"/>
      <c r="M37"/>
      <c r="N37"/>
      <c r="O37" s="71" t="s">
        <v>78</v>
      </c>
      <c r="P37" s="71">
        <v>8.6542928454758722E-2</v>
      </c>
      <c r="Q37" s="71">
        <v>8</v>
      </c>
      <c r="R37" s="71"/>
      <c r="S37" s="71"/>
      <c r="T37" s="71"/>
      <c r="U37" s="71"/>
    </row>
    <row r="38" spans="1:21" ht="15.5" x14ac:dyDescent="0.35">
      <c r="A38" s="72" t="s">
        <v>55</v>
      </c>
      <c r="B38" s="73">
        <f>AVERAGE(D35:D37)</f>
        <v>0.91044749349834098</v>
      </c>
      <c r="C38" s="74"/>
      <c r="D38" s="75"/>
      <c r="E38" s="74">
        <f>AVERAGE(G35:G37)</f>
        <v>1.027997974246766</v>
      </c>
      <c r="F38" s="74"/>
      <c r="G38" s="74"/>
      <c r="H38" s="77">
        <f>AVERAGE(J35:J37)</f>
        <v>0.98547705314009659</v>
      </c>
      <c r="I38" s="96"/>
      <c r="J38" s="79"/>
      <c r="K38" s="62" t="s">
        <v>72</v>
      </c>
      <c r="L38" s="97">
        <f>AVERAGE(L34:L36)</f>
        <v>0.91044749349834098</v>
      </c>
      <c r="M38" s="97">
        <f>AVERAGE(M34:M36)</f>
        <v>1.027997974246766</v>
      </c>
      <c r="N38" s="97">
        <f>AVERAGE(N34:N36)</f>
        <v>0.98547705314009659</v>
      </c>
      <c r="O38"/>
      <c r="P38"/>
      <c r="Q38"/>
      <c r="R38"/>
      <c r="S38"/>
      <c r="T38"/>
      <c r="U38"/>
    </row>
    <row r="39" spans="1:21" ht="15.5" x14ac:dyDescent="0.35">
      <c r="A39" s="76" t="s">
        <v>56</v>
      </c>
      <c r="B39" s="77">
        <f>_xlfn.STDEV.S(D35:D37)</f>
        <v>0.12362660789995027</v>
      </c>
      <c r="C39" s="78"/>
      <c r="D39" s="79"/>
      <c r="E39" s="78">
        <f>_xlfn.STDEV.S(G35:G37)</f>
        <v>6.7546528257121249E-2</v>
      </c>
      <c r="F39" s="78"/>
      <c r="G39" s="78"/>
      <c r="H39" s="77">
        <f>_xlfn.STDEV.S(J35:J37)</f>
        <v>0.11312649127834958</v>
      </c>
      <c r="I39" s="78"/>
      <c r="J39" s="79"/>
      <c r="K39"/>
      <c r="L39"/>
      <c r="M39"/>
      <c r="N39"/>
      <c r="O39"/>
      <c r="P39"/>
      <c r="Q39"/>
      <c r="R39"/>
      <c r="S39"/>
      <c r="T39"/>
      <c r="U39"/>
    </row>
    <row r="40" spans="1:21" ht="15.5" x14ac:dyDescent="0.35">
      <c r="A40" s="80" t="s">
        <v>73</v>
      </c>
      <c r="B40" s="81">
        <f>(B39/B38)*100</f>
        <v>13.578664204447671</v>
      </c>
      <c r="C40" s="82"/>
      <c r="D40" s="83"/>
      <c r="E40" s="82">
        <f t="shared" ref="E40" si="11">(E39/E38)*100</f>
        <v>6.5706869030178678</v>
      </c>
      <c r="F40" s="82"/>
      <c r="G40" s="82"/>
      <c r="H40" s="81">
        <f>(H39/H38)*100</f>
        <v>11.479363311188878</v>
      </c>
      <c r="I40" s="82"/>
      <c r="J40" s="83"/>
      <c r="K40"/>
      <c r="L40"/>
      <c r="M40"/>
      <c r="N40"/>
      <c r="O40"/>
      <c r="P40"/>
      <c r="Q40"/>
      <c r="R40"/>
      <c r="S40"/>
      <c r="T40"/>
      <c r="U40"/>
    </row>
    <row r="41" spans="1:21" ht="15.5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</sheetData>
  <mergeCells count="16">
    <mergeCell ref="A1:J1"/>
    <mergeCell ref="B2:D2"/>
    <mergeCell ref="E2:G2"/>
    <mergeCell ref="H2:J2"/>
    <mergeCell ref="A12:J12"/>
    <mergeCell ref="B13:D13"/>
    <mergeCell ref="E13:G13"/>
    <mergeCell ref="H13:J13"/>
    <mergeCell ref="B33:D33"/>
    <mergeCell ref="E33:G33"/>
    <mergeCell ref="H33:J33"/>
    <mergeCell ref="A22:J22"/>
    <mergeCell ref="B23:D23"/>
    <mergeCell ref="E23:G23"/>
    <mergeCell ref="H23:J23"/>
    <mergeCell ref="A32:J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Linearity</vt:lpstr>
      <vt:lpstr>Recovery</vt:lpstr>
      <vt:lpstr>Robustness</vt:lpstr>
      <vt:lpstr>Precision inter-day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Palagano</dc:creator>
  <cp:lastModifiedBy>Matilde Tura</cp:lastModifiedBy>
  <dcterms:created xsi:type="dcterms:W3CDTF">2018-11-30T11:15:16Z</dcterms:created>
  <dcterms:modified xsi:type="dcterms:W3CDTF">2020-11-20T09:54:07Z</dcterms:modified>
</cp:coreProperties>
</file>